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he Trading Playground - Documenti\_CORSI\_Blog\"/>
    </mc:Choice>
  </mc:AlternateContent>
  <xr:revisionPtr revIDLastSave="0" documentId="13_ncr:1_{8876AF8D-4F75-479D-96ED-CF8314C7FD0C}" xr6:coauthVersionLast="46" xr6:coauthVersionMax="46" xr10:uidLastSave="{00000000-0000-0000-0000-000000000000}"/>
  <bookViews>
    <workbookView xWindow="-120" yWindow="-120" windowWidth="29040" windowHeight="15840" xr2:uid="{6F40FB16-3373-4F84-9573-FF00B3C92B10}"/>
  </bookViews>
  <sheets>
    <sheet name="PORTAFOGLIO" sheetId="4" r:id="rId1"/>
    <sheet name="PORTAFOGLIO FOREX" sheetId="2" r:id="rId2"/>
    <sheet name="PORTAFOGLIO AZIONARIO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4" l="1"/>
  <c r="E3" i="4"/>
  <c r="E4" i="1"/>
  <c r="F3" i="2" l="1"/>
  <c r="J10" i="4" l="1"/>
  <c r="J11" i="4"/>
  <c r="J12" i="4"/>
  <c r="J13" i="4" s="1"/>
  <c r="J14" i="4" s="1"/>
  <c r="J15" i="4" s="1"/>
  <c r="J16" i="4" s="1"/>
  <c r="J17" i="4" s="1"/>
  <c r="J18" i="4" s="1"/>
  <c r="J19" i="4" s="1"/>
  <c r="J20" i="4" s="1"/>
  <c r="J21" i="4" s="1"/>
  <c r="J22" i="4" s="1"/>
  <c r="J23" i="4" s="1"/>
  <c r="J24" i="4" s="1"/>
  <c r="J25" i="4" s="1"/>
  <c r="J26" i="4" s="1"/>
  <c r="J27" i="4" s="1"/>
  <c r="J28" i="4" s="1"/>
  <c r="J29" i="4" s="1"/>
  <c r="J30" i="4" s="1"/>
  <c r="J31" i="4" s="1"/>
  <c r="J32" i="4" s="1"/>
  <c r="J33" i="4" s="1"/>
  <c r="J34" i="4" s="1"/>
  <c r="J35" i="4" s="1"/>
  <c r="J36" i="4" s="1"/>
  <c r="J37" i="4" s="1"/>
  <c r="J38" i="4" s="1"/>
  <c r="J39" i="4" s="1"/>
  <c r="J40" i="4" s="1"/>
  <c r="J41" i="4" s="1"/>
  <c r="J42" i="4" s="1"/>
  <c r="J43" i="4" s="1"/>
  <c r="J44" i="4" s="1"/>
  <c r="J45" i="4" s="1"/>
  <c r="J46" i="4" s="1"/>
  <c r="J47" i="4" s="1"/>
  <c r="J48" i="4" s="1"/>
  <c r="J49" i="4" s="1"/>
  <c r="J50" i="4" s="1"/>
  <c r="J51" i="4" s="1"/>
  <c r="J52" i="4" s="1"/>
  <c r="J53" i="4" s="1"/>
  <c r="J54" i="4" s="1"/>
  <c r="J55" i="4" s="1"/>
  <c r="J56" i="4" s="1"/>
  <c r="J57" i="4" s="1"/>
  <c r="J58" i="4" s="1"/>
  <c r="J59" i="4" s="1"/>
  <c r="J60" i="4" s="1"/>
  <c r="J61" i="4" s="1"/>
  <c r="J62" i="4" s="1"/>
  <c r="J63" i="4" s="1"/>
  <c r="J64" i="4" s="1"/>
  <c r="J65" i="4" s="1"/>
  <c r="J66" i="4" s="1"/>
  <c r="J67" i="4" s="1"/>
  <c r="J68" i="4" s="1"/>
  <c r="J69" i="4" s="1"/>
  <c r="J70" i="4" s="1"/>
  <c r="J71" i="4" s="1"/>
  <c r="J72" i="4" s="1"/>
  <c r="J73" i="4" s="1"/>
  <c r="J74" i="4" s="1"/>
  <c r="J75" i="4" s="1"/>
  <c r="J9" i="4"/>
  <c r="J8" i="4"/>
  <c r="K8" i="4"/>
  <c r="L8" i="4" s="1"/>
  <c r="H10" i="2"/>
  <c r="H11" i="2" s="1"/>
  <c r="H9" i="2"/>
  <c r="I9" i="2" s="1"/>
  <c r="G9" i="2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I8" i="2"/>
  <c r="H8" i="2"/>
  <c r="G8" i="2"/>
  <c r="K9" i="4" l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K40" i="4" s="1"/>
  <c r="K41" i="4" s="1"/>
  <c r="K42" i="4" s="1"/>
  <c r="K43" i="4" s="1"/>
  <c r="K44" i="4" s="1"/>
  <c r="K45" i="4" s="1"/>
  <c r="K46" i="4" s="1"/>
  <c r="K47" i="4" s="1"/>
  <c r="K48" i="4" s="1"/>
  <c r="K49" i="4" s="1"/>
  <c r="K50" i="4" s="1"/>
  <c r="K51" i="4" s="1"/>
  <c r="K52" i="4" s="1"/>
  <c r="K53" i="4" s="1"/>
  <c r="K54" i="4" s="1"/>
  <c r="K55" i="4" s="1"/>
  <c r="K56" i="4" s="1"/>
  <c r="K57" i="4" s="1"/>
  <c r="K58" i="4" s="1"/>
  <c r="K59" i="4" s="1"/>
  <c r="K60" i="4" s="1"/>
  <c r="K61" i="4" s="1"/>
  <c r="K62" i="4" s="1"/>
  <c r="K63" i="4" s="1"/>
  <c r="K64" i="4" s="1"/>
  <c r="K65" i="4" s="1"/>
  <c r="K66" i="4" s="1"/>
  <c r="K67" i="4" s="1"/>
  <c r="K68" i="4" s="1"/>
  <c r="K69" i="4" s="1"/>
  <c r="H12" i="2"/>
  <c r="I11" i="2"/>
  <c r="I10" i="2"/>
  <c r="L69" i="4" l="1"/>
  <c r="K70" i="4"/>
  <c r="L11" i="4"/>
  <c r="L9" i="4"/>
  <c r="L10" i="4"/>
  <c r="L12" i="4"/>
  <c r="H13" i="2"/>
  <c r="I12" i="2"/>
  <c r="K71" i="4" l="1"/>
  <c r="L70" i="4"/>
  <c r="L13" i="4"/>
  <c r="I13" i="2"/>
  <c r="H14" i="2"/>
  <c r="L71" i="4" l="1"/>
  <c r="K72" i="4"/>
  <c r="L14" i="4"/>
  <c r="I14" i="2"/>
  <c r="H15" i="2"/>
  <c r="L72" i="4" l="1"/>
  <c r="K73" i="4"/>
  <c r="L15" i="4"/>
  <c r="H16" i="2"/>
  <c r="I15" i="2"/>
  <c r="L73" i="4" l="1"/>
  <c r="K74" i="4"/>
  <c r="L16" i="4"/>
  <c r="H17" i="2"/>
  <c r="I16" i="2"/>
  <c r="L74" i="4" l="1"/>
  <c r="K75" i="4"/>
  <c r="L75" i="4" s="1"/>
  <c r="L17" i="4"/>
  <c r="I17" i="2"/>
  <c r="H18" i="2"/>
  <c r="L18" i="4" l="1"/>
  <c r="I18" i="2"/>
  <c r="H19" i="2"/>
  <c r="L19" i="4" l="1"/>
  <c r="H20" i="2"/>
  <c r="I19" i="2"/>
  <c r="L20" i="4" l="1"/>
  <c r="H21" i="2"/>
  <c r="I20" i="2"/>
  <c r="L21" i="4" l="1"/>
  <c r="I21" i="2"/>
  <c r="H22" i="2"/>
  <c r="L22" i="4" l="1"/>
  <c r="I22" i="2"/>
  <c r="H23" i="2"/>
  <c r="L23" i="4" l="1"/>
  <c r="H24" i="2"/>
  <c r="I23" i="2"/>
  <c r="L24" i="4" l="1"/>
  <c r="H25" i="2"/>
  <c r="I24" i="2"/>
  <c r="L25" i="4" l="1"/>
  <c r="I25" i="2"/>
  <c r="H26" i="2"/>
  <c r="L26" i="4" l="1"/>
  <c r="I26" i="2"/>
  <c r="H27" i="2"/>
  <c r="L27" i="4" l="1"/>
  <c r="H28" i="2"/>
  <c r="I27" i="2"/>
  <c r="L28" i="4" l="1"/>
  <c r="H29" i="2"/>
  <c r="I28" i="2"/>
  <c r="L29" i="4" l="1"/>
  <c r="I29" i="2"/>
  <c r="H30" i="2"/>
  <c r="L30" i="4" l="1"/>
  <c r="I30" i="2"/>
  <c r="H31" i="2"/>
  <c r="L31" i="4" l="1"/>
  <c r="H32" i="2"/>
  <c r="I31" i="2"/>
  <c r="L32" i="4" l="1"/>
  <c r="H33" i="2"/>
  <c r="I32" i="2"/>
  <c r="L33" i="4" l="1"/>
  <c r="I33" i="2"/>
  <c r="H34" i="2"/>
  <c r="L34" i="4" l="1"/>
  <c r="I34" i="2"/>
  <c r="H35" i="2"/>
  <c r="L35" i="4" l="1"/>
  <c r="H36" i="2"/>
  <c r="I35" i="2"/>
  <c r="L36" i="4" l="1"/>
  <c r="D3" i="4" s="1"/>
  <c r="H37" i="2"/>
  <c r="I36" i="2"/>
  <c r="D3" i="2" s="1"/>
  <c r="L37" i="4" l="1"/>
  <c r="I37" i="2"/>
  <c r="H38" i="2"/>
  <c r="L38" i="4" l="1"/>
  <c r="I38" i="2"/>
  <c r="H39" i="2"/>
  <c r="L39" i="4" l="1"/>
  <c r="H40" i="2"/>
  <c r="I39" i="2"/>
  <c r="L40" i="4" l="1"/>
  <c r="H41" i="2"/>
  <c r="I40" i="2"/>
  <c r="L41" i="4" l="1"/>
  <c r="I41" i="2"/>
  <c r="H42" i="2"/>
  <c r="L42" i="4" l="1"/>
  <c r="I42" i="2"/>
  <c r="H43" i="2"/>
  <c r="L43" i="4" l="1"/>
  <c r="H44" i="2"/>
  <c r="I43" i="2"/>
  <c r="L44" i="4" l="1"/>
  <c r="H45" i="2"/>
  <c r="I44" i="2"/>
  <c r="L45" i="4" l="1"/>
  <c r="I45" i="2"/>
  <c r="H46" i="2"/>
  <c r="L46" i="4" l="1"/>
  <c r="I46" i="2"/>
  <c r="H47" i="2"/>
  <c r="L47" i="4" l="1"/>
  <c r="H48" i="2"/>
  <c r="I47" i="2"/>
  <c r="L48" i="4" l="1"/>
  <c r="H49" i="2"/>
  <c r="I48" i="2"/>
  <c r="L49" i="4" l="1"/>
  <c r="I49" i="2"/>
  <c r="H50" i="2"/>
  <c r="L50" i="4" l="1"/>
  <c r="I50" i="2"/>
  <c r="H51" i="2"/>
  <c r="L51" i="4" l="1"/>
  <c r="H52" i="2"/>
  <c r="I51" i="2"/>
  <c r="L5" i="4" l="1"/>
  <c r="L52" i="4"/>
  <c r="H53" i="2"/>
  <c r="I52" i="2"/>
  <c r="L53" i="4" l="1"/>
  <c r="I53" i="2"/>
  <c r="H54" i="2"/>
  <c r="L54" i="4" l="1"/>
  <c r="I54" i="2"/>
  <c r="H55" i="2"/>
  <c r="L55" i="4" l="1"/>
  <c r="H56" i="2"/>
  <c r="I55" i="2"/>
  <c r="L56" i="4" l="1"/>
  <c r="H57" i="2"/>
  <c r="I56" i="2"/>
  <c r="L57" i="4" l="1"/>
  <c r="I57" i="2"/>
  <c r="H58" i="2"/>
  <c r="L58" i="4" l="1"/>
  <c r="I58" i="2"/>
  <c r="H59" i="2"/>
  <c r="L59" i="4" l="1"/>
  <c r="H60" i="2"/>
  <c r="I59" i="2"/>
  <c r="L60" i="4" l="1"/>
  <c r="H61" i="2"/>
  <c r="I60" i="2"/>
  <c r="O59" i="1"/>
  <c r="N59" i="1"/>
  <c r="O58" i="1"/>
  <c r="N58" i="1"/>
  <c r="M59" i="1"/>
  <c r="L59" i="1"/>
  <c r="L58" i="1"/>
  <c r="M58" i="1"/>
  <c r="L61" i="4" l="1"/>
  <c r="I61" i="2"/>
  <c r="H62" i="2"/>
  <c r="F48" i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L62" i="4" l="1"/>
  <c r="I62" i="2"/>
  <c r="H63" i="2"/>
  <c r="F47" i="1"/>
  <c r="L63" i="4" l="1"/>
  <c r="H64" i="2"/>
  <c r="I63" i="2"/>
  <c r="G8" i="1"/>
  <c r="H8" i="1" s="1"/>
  <c r="F8" i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L64" i="4" l="1"/>
  <c r="H65" i="2"/>
  <c r="I64" i="2"/>
  <c r="G9" i="1"/>
  <c r="I65" i="2" l="1"/>
  <c r="I5" i="2"/>
  <c r="L65" i="4"/>
  <c r="G10" i="1"/>
  <c r="H9" i="1"/>
  <c r="L66" i="4" l="1"/>
  <c r="G11" i="1"/>
  <c r="H10" i="1"/>
  <c r="L68" i="4" l="1"/>
  <c r="L67" i="4"/>
  <c r="H11" i="1"/>
  <c r="G12" i="1"/>
  <c r="H12" i="1" l="1"/>
  <c r="G13" i="1"/>
  <c r="G14" i="1" l="1"/>
  <c r="H13" i="1"/>
  <c r="G15" i="1" l="1"/>
  <c r="H14" i="1"/>
  <c r="H15" i="1" l="1"/>
  <c r="G16" i="1"/>
  <c r="H16" i="1" l="1"/>
  <c r="G17" i="1"/>
  <c r="G18" i="1" l="1"/>
  <c r="H17" i="1"/>
  <c r="G19" i="1" l="1"/>
  <c r="H18" i="1"/>
  <c r="H19" i="1" l="1"/>
  <c r="G20" i="1"/>
  <c r="H20" i="1" l="1"/>
  <c r="G21" i="1"/>
  <c r="G22" i="1" l="1"/>
  <c r="H21" i="1"/>
  <c r="G23" i="1" l="1"/>
  <c r="H22" i="1"/>
  <c r="H23" i="1" l="1"/>
  <c r="G24" i="1"/>
  <c r="H24" i="1" l="1"/>
  <c r="G25" i="1"/>
  <c r="G26" i="1" l="1"/>
  <c r="H25" i="1"/>
  <c r="G27" i="1" l="1"/>
  <c r="H26" i="1"/>
  <c r="H27" i="1" l="1"/>
  <c r="G28" i="1"/>
  <c r="H28" i="1" l="1"/>
  <c r="G29" i="1"/>
  <c r="G30" i="1" l="1"/>
  <c r="H29" i="1"/>
  <c r="G31" i="1" l="1"/>
  <c r="H30" i="1"/>
  <c r="H31" i="1" l="1"/>
  <c r="G32" i="1"/>
  <c r="H32" i="1" l="1"/>
  <c r="G33" i="1"/>
  <c r="G34" i="1" l="1"/>
  <c r="H33" i="1"/>
  <c r="G35" i="1" l="1"/>
  <c r="H34" i="1"/>
  <c r="H35" i="1" l="1"/>
  <c r="G36" i="1"/>
  <c r="H36" i="1" l="1"/>
  <c r="G37" i="1"/>
  <c r="G38" i="1" l="1"/>
  <c r="H37" i="1"/>
  <c r="G39" i="1" l="1"/>
  <c r="H38" i="1"/>
  <c r="H39" i="1" l="1"/>
  <c r="G40" i="1"/>
  <c r="H40" i="1" l="1"/>
  <c r="G41" i="1"/>
  <c r="G42" i="1" l="1"/>
  <c r="H41" i="1"/>
  <c r="G43" i="1" l="1"/>
  <c r="H42" i="1"/>
  <c r="D4" i="1" s="1"/>
  <c r="H43" i="1" l="1"/>
  <c r="G44" i="1"/>
  <c r="H44" i="1" l="1"/>
  <c r="G45" i="1"/>
  <c r="G46" i="1" l="1"/>
  <c r="H45" i="1"/>
  <c r="H46" i="1" l="1"/>
  <c r="G47" i="1"/>
  <c r="G48" i="1" l="1"/>
  <c r="H47" i="1"/>
  <c r="H48" i="1" l="1"/>
  <c r="G49" i="1"/>
  <c r="G50" i="1" l="1"/>
  <c r="H49" i="1"/>
  <c r="H50" i="1" l="1"/>
  <c r="G51" i="1"/>
  <c r="G52" i="1" l="1"/>
  <c r="H51" i="1"/>
  <c r="G53" i="1" l="1"/>
  <c r="H52" i="1"/>
  <c r="G54" i="1" l="1"/>
  <c r="H53" i="1"/>
  <c r="G55" i="1" l="1"/>
  <c r="H54" i="1"/>
  <c r="G56" i="1" l="1"/>
  <c r="H55" i="1"/>
  <c r="G57" i="1" l="1"/>
  <c r="H56" i="1"/>
  <c r="H57" i="1" l="1"/>
  <c r="G58" i="1"/>
  <c r="H58" i="1" l="1"/>
  <c r="G59" i="1"/>
  <c r="H59" i="1" l="1"/>
  <c r="G60" i="1"/>
  <c r="G61" i="1" l="1"/>
  <c r="H60" i="1"/>
  <c r="G62" i="1" l="1"/>
  <c r="H61" i="1"/>
  <c r="H62" i="1" l="1"/>
  <c r="G63" i="1"/>
  <c r="G64" i="1" s="1"/>
  <c r="G65" i="1" l="1"/>
  <c r="H64" i="1"/>
  <c r="H63" i="1"/>
  <c r="H65" i="1" l="1"/>
  <c r="G66" i="1"/>
  <c r="G67" i="1" l="1"/>
  <c r="H66" i="1"/>
  <c r="H67" i="1" l="1"/>
  <c r="G68" i="1"/>
  <c r="H68" i="1" l="1"/>
  <c r="G69" i="1"/>
  <c r="H69" i="1" l="1"/>
  <c r="G70" i="1"/>
  <c r="H70" i="1" l="1"/>
  <c r="G71" i="1"/>
  <c r="G72" i="1" l="1"/>
  <c r="H71" i="1"/>
  <c r="H72" i="1" l="1"/>
  <c r="G73" i="1"/>
  <c r="H73" i="1" l="1"/>
  <c r="G74" i="1"/>
  <c r="H74" i="1" l="1"/>
  <c r="G75" i="1"/>
  <c r="H75" i="1" l="1"/>
  <c r="G76" i="1"/>
  <c r="G77" i="1" l="1"/>
  <c r="H76" i="1"/>
  <c r="G78" i="1" l="1"/>
  <c r="H77" i="1"/>
  <c r="H78" i="1" l="1"/>
  <c r="H5" i="1"/>
</calcChain>
</file>

<file path=xl/sharedStrings.xml><?xml version="1.0" encoding="utf-8"?>
<sst xmlns="http://schemas.openxmlformats.org/spreadsheetml/2006/main" count="465" uniqueCount="160">
  <si>
    <t>INSTRUMENT</t>
  </si>
  <si>
    <t>REWARD:RISK</t>
  </si>
  <si>
    <t>COMPOUND PERFORMANCE</t>
  </si>
  <si>
    <t>PERFORMANCE €</t>
  </si>
  <si>
    <t>PERFORMANCE %</t>
  </si>
  <si>
    <t>#1</t>
  </si>
  <si>
    <t>TECHNIC</t>
  </si>
  <si>
    <t>#2</t>
  </si>
  <si>
    <t>DYN</t>
  </si>
  <si>
    <t>#3</t>
  </si>
  <si>
    <t>NEXA</t>
  </si>
  <si>
    <t>#4</t>
  </si>
  <si>
    <t>ENEL</t>
  </si>
  <si>
    <t>#5</t>
  </si>
  <si>
    <t>FINECO</t>
  </si>
  <si>
    <t>#6</t>
  </si>
  <si>
    <t>TELECOM</t>
  </si>
  <si>
    <t>#7</t>
  </si>
  <si>
    <t>PFZ</t>
  </si>
  <si>
    <t>#8</t>
  </si>
  <si>
    <t>FALCK</t>
  </si>
  <si>
    <t>#9</t>
  </si>
  <si>
    <t>HON</t>
  </si>
  <si>
    <t>#10</t>
  </si>
  <si>
    <t>IF</t>
  </si>
  <si>
    <t>#11</t>
  </si>
  <si>
    <t>AVIO</t>
  </si>
  <si>
    <t>#12</t>
  </si>
  <si>
    <t>ACTIVISION</t>
  </si>
  <si>
    <t>#13</t>
  </si>
  <si>
    <t>GIMA TT</t>
  </si>
  <si>
    <t>#14</t>
  </si>
  <si>
    <t>MRKR</t>
  </si>
  <si>
    <t>#15</t>
  </si>
  <si>
    <t>T-ROW</t>
  </si>
  <si>
    <t>#16</t>
  </si>
  <si>
    <t>GLGN</t>
  </si>
  <si>
    <t>#17</t>
  </si>
  <si>
    <t>HPR</t>
  </si>
  <si>
    <t>#18</t>
  </si>
  <si>
    <t>ADAP</t>
  </si>
  <si>
    <t>#19</t>
  </si>
  <si>
    <t>DIB</t>
  </si>
  <si>
    <t>#20</t>
  </si>
  <si>
    <t>ROAD RUNNER</t>
  </si>
  <si>
    <t>#21</t>
  </si>
  <si>
    <t>HIL</t>
  </si>
  <si>
    <t>#22</t>
  </si>
  <si>
    <t>CADIZ</t>
  </si>
  <si>
    <t>#23</t>
  </si>
  <si>
    <t>ELGX</t>
  </si>
  <si>
    <t>#24</t>
  </si>
  <si>
    <t>REZI</t>
  </si>
  <si>
    <t>#25</t>
  </si>
  <si>
    <t>HRTX</t>
  </si>
  <si>
    <t>#26</t>
  </si>
  <si>
    <t>TJX</t>
  </si>
  <si>
    <t>#27</t>
  </si>
  <si>
    <t>QCOM</t>
  </si>
  <si>
    <t>#28</t>
  </si>
  <si>
    <t>DISNEY</t>
  </si>
  <si>
    <t>#29</t>
  </si>
  <si>
    <t>RGLD</t>
  </si>
  <si>
    <t>#30</t>
  </si>
  <si>
    <t>PROFILO</t>
  </si>
  <si>
    <t>#31</t>
  </si>
  <si>
    <t>DAIMLER</t>
  </si>
  <si>
    <t>#32</t>
  </si>
  <si>
    <t>RECORDATI</t>
  </si>
  <si>
    <t>#33</t>
  </si>
  <si>
    <t>CPR</t>
  </si>
  <si>
    <t>#34</t>
  </si>
  <si>
    <t>MONC</t>
  </si>
  <si>
    <t>#35</t>
  </si>
  <si>
    <t>JJSF</t>
  </si>
  <si>
    <t>DBK</t>
  </si>
  <si>
    <t>BIM</t>
  </si>
  <si>
    <t>ACO</t>
  </si>
  <si>
    <t>BAMI</t>
  </si>
  <si>
    <t>BASICNET</t>
  </si>
  <si>
    <t>SPTN</t>
  </si>
  <si>
    <t>GOLDMONEY</t>
  </si>
  <si>
    <t>CARREFOUR</t>
  </si>
  <si>
    <t>GAMESTOP</t>
  </si>
  <si>
    <t>ALLEGIANT</t>
  </si>
  <si>
    <t>BT.A</t>
  </si>
  <si>
    <t>GENERAL ELECTRIC</t>
  </si>
  <si>
    <t>SPIRIT AEREOSYSTEM</t>
  </si>
  <si>
    <t>PERFORMANCE 2019</t>
  </si>
  <si>
    <t>PERFORMANCE 2020</t>
  </si>
  <si>
    <t>MARKS &amp; SPENCER</t>
  </si>
  <si>
    <t>BAIDU INC</t>
  </si>
  <si>
    <t>ROYAL BANK OF SCOTLAND</t>
  </si>
  <si>
    <t>HUGO BOSS</t>
  </si>
  <si>
    <t>SOCIETE' GENERALE</t>
  </si>
  <si>
    <t>MATTEL</t>
  </si>
  <si>
    <t>WIN</t>
  </si>
  <si>
    <t>LOSE</t>
  </si>
  <si>
    <t>WIN AVG</t>
  </si>
  <si>
    <t>LOSE AVG</t>
  </si>
  <si>
    <t>COCA COLA</t>
  </si>
  <si>
    <t>GOLDEN ENTMT</t>
  </si>
  <si>
    <t>MONARCH CASINO</t>
  </si>
  <si>
    <t>CHEESECAKE FACTORY</t>
  </si>
  <si>
    <t>BASSET FURNITURE</t>
  </si>
  <si>
    <t>DARDEN RESTAURANTS</t>
  </si>
  <si>
    <t>GBPJPY</t>
  </si>
  <si>
    <t>PALLADIUM</t>
  </si>
  <si>
    <t>NIKKEI</t>
  </si>
  <si>
    <t>USDJPY</t>
  </si>
  <si>
    <t>EURNZD</t>
  </si>
  <si>
    <t>EURUSD</t>
  </si>
  <si>
    <t>CADCHF</t>
  </si>
  <si>
    <t>USDCHF</t>
  </si>
  <si>
    <t>GBPCAD</t>
  </si>
  <si>
    <t>CRUDE OIL</t>
  </si>
  <si>
    <t>USDNOK</t>
  </si>
  <si>
    <t>CHFJPY</t>
  </si>
  <si>
    <t>AUDUSD</t>
  </si>
  <si>
    <t>NZDUSD</t>
  </si>
  <si>
    <t>AUDCAD</t>
  </si>
  <si>
    <t>PLATINUM</t>
  </si>
  <si>
    <t>NAT GAS</t>
  </si>
  <si>
    <t>AUDCHF</t>
  </si>
  <si>
    <t>GBPCHF</t>
  </si>
  <si>
    <t>USDCAD</t>
  </si>
  <si>
    <t>NZDJPY</t>
  </si>
  <si>
    <t>EURAUD</t>
  </si>
  <si>
    <t>USDHUF</t>
  </si>
  <si>
    <t>GBPAUD</t>
  </si>
  <si>
    <t>EURCHF</t>
  </si>
  <si>
    <t>ZARJPY</t>
  </si>
  <si>
    <t>USDMXN</t>
  </si>
  <si>
    <t>HONG KONG</t>
  </si>
  <si>
    <t>AUDNZD</t>
  </si>
  <si>
    <t>NZDCHF</t>
  </si>
  <si>
    <t>OATS</t>
  </si>
  <si>
    <t>ZL</t>
  </si>
  <si>
    <t>ZB</t>
  </si>
  <si>
    <t>SB</t>
  </si>
  <si>
    <t>ITALGAS</t>
  </si>
  <si>
    <t>XAUUSD</t>
  </si>
  <si>
    <t>TESLA</t>
  </si>
  <si>
    <t>ADIDAS AG</t>
  </si>
  <si>
    <t>AMPLIFON</t>
  </si>
  <si>
    <t>ADIDAS</t>
  </si>
  <si>
    <t>WTICOUS</t>
  </si>
  <si>
    <t>MEDIOBANCA</t>
  </si>
  <si>
    <t>EURMXN</t>
  </si>
  <si>
    <t>PIP</t>
  </si>
  <si>
    <t>eurmxn</t>
  </si>
  <si>
    <t>wticous</t>
  </si>
  <si>
    <t>A2A</t>
  </si>
  <si>
    <t>GOLD</t>
  </si>
  <si>
    <t>DAX30</t>
  </si>
  <si>
    <t>t-note</t>
  </si>
  <si>
    <t>AIR FRANCE</t>
  </si>
  <si>
    <t>TOL</t>
  </si>
  <si>
    <t>AIRFRANCE</t>
  </si>
  <si>
    <t>PERFORMANCE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</si>
</sst>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8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164" fontId="0" fillId="2" borderId="0" xfId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3" fillId="2" borderId="0" xfId="1" applyFont="1" applyFill="1" applyAlignment="1">
      <alignment horizontal="center" vertical="center"/>
    </xf>
    <xf numFmtId="0" fontId="0" fillId="2" borderId="0" xfId="0" applyFill="1"/>
    <xf numFmtId="10" fontId="2" fillId="2" borderId="0" xfId="0" applyNumberFormat="1" applyFont="1" applyFill="1"/>
    <xf numFmtId="165" fontId="0" fillId="2" borderId="0" xfId="0" applyNumberFormat="1" applyFill="1"/>
    <xf numFmtId="9" fontId="0" fillId="2" borderId="0" xfId="2" applyFont="1" applyFill="1"/>
    <xf numFmtId="0" fontId="0" fillId="2" borderId="0" xfId="0" applyFill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0" xfId="0" applyFill="1" applyBorder="1"/>
    <xf numFmtId="9" fontId="0" fillId="2" borderId="6" xfId="2" applyFont="1" applyFill="1" applyBorder="1"/>
    <xf numFmtId="0" fontId="0" fillId="2" borderId="1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9" fontId="0" fillId="2" borderId="12" xfId="2" applyFont="1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0" fillId="2" borderId="13" xfId="0" applyFill="1" applyBorder="1"/>
    <xf numFmtId="9" fontId="0" fillId="2" borderId="8" xfId="2" applyFont="1" applyFill="1" applyBorder="1"/>
    <xf numFmtId="0" fontId="0" fillId="2" borderId="7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0" fillId="2" borderId="12" xfId="0" applyFill="1" applyBorder="1"/>
    <xf numFmtId="0" fontId="0" fillId="2" borderId="8" xfId="0" applyFill="1" applyBorder="1"/>
    <xf numFmtId="10" fontId="3" fillId="2" borderId="4" xfId="0" applyNumberFormat="1" applyFont="1" applyFill="1" applyBorder="1" applyAlignment="1">
      <alignment horizontal="center"/>
    </xf>
    <xf numFmtId="10" fontId="3" fillId="2" borderId="7" xfId="0" applyNumberFormat="1" applyFont="1" applyFill="1" applyBorder="1" applyAlignment="1">
      <alignment horizontal="center"/>
    </xf>
    <xf numFmtId="0" fontId="7" fillId="2" borderId="0" xfId="0" applyFont="1" applyFill="1"/>
    <xf numFmtId="10" fontId="7" fillId="2" borderId="0" xfId="2" applyNumberFormat="1" applyFont="1" applyFill="1"/>
    <xf numFmtId="0" fontId="8" fillId="2" borderId="0" xfId="0" applyFont="1" applyFill="1"/>
    <xf numFmtId="0" fontId="8" fillId="2" borderId="14" xfId="0" applyFont="1" applyFill="1" applyBorder="1" applyAlignment="1">
      <alignment horizontal="center"/>
    </xf>
    <xf numFmtId="0" fontId="8" fillId="2" borderId="14" xfId="0" applyFont="1" applyFill="1" applyBorder="1" applyAlignment="1"/>
    <xf numFmtId="0" fontId="0" fillId="2" borderId="0" xfId="0" applyFill="1" applyBorder="1" applyAlignment="1"/>
    <xf numFmtId="9" fontId="3" fillId="2" borderId="7" xfId="0" applyNumberFormat="1" applyFont="1" applyFill="1" applyBorder="1" applyAlignment="1">
      <alignment horizontal="center"/>
    </xf>
    <xf numFmtId="9" fontId="3" fillId="2" borderId="4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9" fontId="3" fillId="2" borderId="0" xfId="0" applyNumberFormat="1" applyFont="1" applyFill="1" applyBorder="1" applyAlignment="1">
      <alignment horizontal="center"/>
    </xf>
    <xf numFmtId="0" fontId="0" fillId="2" borderId="6" xfId="0" applyFill="1" applyBorder="1"/>
    <xf numFmtId="0" fontId="0" fillId="2" borderId="11" xfId="0" applyFill="1" applyBorder="1"/>
    <xf numFmtId="0" fontId="0" fillId="2" borderId="7" xfId="0" applyFill="1" applyBorder="1"/>
    <xf numFmtId="164" fontId="0" fillId="2" borderId="0" xfId="0" applyNumberFormat="1" applyFill="1"/>
    <xf numFmtId="164" fontId="0" fillId="2" borderId="0" xfId="0" applyNumberFormat="1" applyFill="1" applyBorder="1"/>
    <xf numFmtId="164" fontId="0" fillId="2" borderId="10" xfId="0" applyNumberFormat="1" applyFill="1" applyBorder="1"/>
    <xf numFmtId="0" fontId="0" fillId="3" borderId="11" xfId="0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9" fontId="0" fillId="3" borderId="12" xfId="2" applyFont="1" applyFill="1" applyBorder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 textRotation="255"/>
    </xf>
    <xf numFmtId="0" fontId="5" fillId="2" borderId="4" xfId="0" applyFont="1" applyFill="1" applyBorder="1" applyAlignment="1">
      <alignment horizontal="center" vertical="center" textRotation="255"/>
    </xf>
    <xf numFmtId="164" fontId="0" fillId="2" borderId="13" xfId="0" applyNumberFormat="1" applyFill="1" applyBorder="1"/>
    <xf numFmtId="9" fontId="0" fillId="3" borderId="8" xfId="2" applyFont="1" applyFill="1" applyBorder="1"/>
    <xf numFmtId="0" fontId="0" fillId="2" borderId="5" xfId="0" applyFill="1" applyBorder="1"/>
    <xf numFmtId="9" fontId="0" fillId="3" borderId="6" xfId="2" applyFont="1" applyFill="1" applyBorder="1"/>
    <xf numFmtId="9" fontId="3" fillId="2" borderId="4" xfId="2" applyFont="1" applyFill="1" applyBorder="1" applyAlignment="1">
      <alignment horizontal="center"/>
    </xf>
  </cellXfs>
  <cellStyles count="3">
    <cellStyle name="Normale" xfId="0" builtinId="0"/>
    <cellStyle name="Percentuale" xfId="2" builtinId="5"/>
    <cellStyle name="Valuta" xfId="1" builtinId="4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baseline="0">
                <a:effectLst/>
              </a:rPr>
              <a:t>SEGNALI FOREX </a:t>
            </a:r>
            <a:r>
              <a:rPr lang="en-US"/>
              <a:t>PERFORMANCE </a:t>
            </a:r>
          </a:p>
          <a:p>
            <a:pPr>
              <a:defRPr/>
            </a:pPr>
            <a:r>
              <a:rPr lang="en-US"/>
              <a:t>CON 5% IN OGNI OPERAZIONE</a:t>
            </a:r>
          </a:p>
        </c:rich>
      </c:tx>
      <c:layout>
        <c:manualLayout>
          <c:xMode val="edge"/>
          <c:yMode val="edge"/>
          <c:x val="0.26383461011451376"/>
          <c:y val="1.70006104156180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PORTAFOGLIO!$D$7:$D$75</c:f>
              <c:strCache>
                <c:ptCount val="69"/>
                <c:pt idx="0">
                  <c:v>0</c:v>
                </c:pt>
                <c:pt idx="1">
                  <c:v>GBPJPY</c:v>
                </c:pt>
                <c:pt idx="2">
                  <c:v>PALLADIUM</c:v>
                </c:pt>
                <c:pt idx="3">
                  <c:v>NIKKEI</c:v>
                </c:pt>
                <c:pt idx="4">
                  <c:v>USDJPY</c:v>
                </c:pt>
                <c:pt idx="5">
                  <c:v>EURNZD</c:v>
                </c:pt>
                <c:pt idx="6">
                  <c:v>EURUSD</c:v>
                </c:pt>
                <c:pt idx="7">
                  <c:v>CADCHF</c:v>
                </c:pt>
                <c:pt idx="8">
                  <c:v>USDCHF</c:v>
                </c:pt>
                <c:pt idx="9">
                  <c:v>GBPCAD</c:v>
                </c:pt>
                <c:pt idx="10">
                  <c:v>EURUSD</c:v>
                </c:pt>
                <c:pt idx="11">
                  <c:v>CRUDE OIL</c:v>
                </c:pt>
                <c:pt idx="12">
                  <c:v>USDNOK</c:v>
                </c:pt>
                <c:pt idx="13">
                  <c:v>CHFJPY</c:v>
                </c:pt>
                <c:pt idx="14">
                  <c:v>EURNZD</c:v>
                </c:pt>
                <c:pt idx="15">
                  <c:v>AUDUSD</c:v>
                </c:pt>
                <c:pt idx="16">
                  <c:v>NZDUSD</c:v>
                </c:pt>
                <c:pt idx="17">
                  <c:v>AUDCAD</c:v>
                </c:pt>
                <c:pt idx="18">
                  <c:v>PLATINUM</c:v>
                </c:pt>
                <c:pt idx="19">
                  <c:v>NAT GAS</c:v>
                </c:pt>
                <c:pt idx="20">
                  <c:v>CHFJPY</c:v>
                </c:pt>
                <c:pt idx="21">
                  <c:v>AUDCHF</c:v>
                </c:pt>
                <c:pt idx="22">
                  <c:v>USDCHF</c:v>
                </c:pt>
                <c:pt idx="23">
                  <c:v>GBPCHF</c:v>
                </c:pt>
                <c:pt idx="24">
                  <c:v>EURNZD</c:v>
                </c:pt>
                <c:pt idx="25">
                  <c:v>USDCAD</c:v>
                </c:pt>
                <c:pt idx="26">
                  <c:v>USDCHF</c:v>
                </c:pt>
                <c:pt idx="27">
                  <c:v>NZDJPY</c:v>
                </c:pt>
                <c:pt idx="28">
                  <c:v>EURAUD</c:v>
                </c:pt>
                <c:pt idx="29">
                  <c:v>EURUSD</c:v>
                </c:pt>
                <c:pt idx="36">
                  <c:v>EURAUD</c:v>
                </c:pt>
                <c:pt idx="37">
                  <c:v>XAUUSD</c:v>
                </c:pt>
                <c:pt idx="38">
                  <c:v>CHFJPY</c:v>
                </c:pt>
                <c:pt idx="39">
                  <c:v>USDHUF</c:v>
                </c:pt>
                <c:pt idx="40">
                  <c:v>GBPAUD</c:v>
                </c:pt>
                <c:pt idx="41">
                  <c:v>USDCAD</c:v>
                </c:pt>
                <c:pt idx="42">
                  <c:v>CADCHF</c:v>
                </c:pt>
                <c:pt idx="43">
                  <c:v>AUDCAD</c:v>
                </c:pt>
                <c:pt idx="44">
                  <c:v>EURCHF</c:v>
                </c:pt>
                <c:pt idx="45">
                  <c:v>ZARJPY</c:v>
                </c:pt>
                <c:pt idx="46">
                  <c:v>USDMXN</c:v>
                </c:pt>
                <c:pt idx="47">
                  <c:v>HONG KONG</c:v>
                </c:pt>
                <c:pt idx="48">
                  <c:v>EURNZD</c:v>
                </c:pt>
                <c:pt idx="49">
                  <c:v>PLATINUM</c:v>
                </c:pt>
                <c:pt idx="50">
                  <c:v>AUDNZD</c:v>
                </c:pt>
                <c:pt idx="51">
                  <c:v>CHFJPY</c:v>
                </c:pt>
                <c:pt idx="52">
                  <c:v>NZDCHF</c:v>
                </c:pt>
                <c:pt idx="53">
                  <c:v>AUDCAD</c:v>
                </c:pt>
                <c:pt idx="62">
                  <c:v>USDJPY</c:v>
                </c:pt>
                <c:pt idx="63">
                  <c:v>USDNOK</c:v>
                </c:pt>
                <c:pt idx="64">
                  <c:v>eurmxn</c:v>
                </c:pt>
                <c:pt idx="65">
                  <c:v>GOLD</c:v>
                </c:pt>
                <c:pt idx="68">
                  <c:v>DAX30</c:v>
                </c:pt>
              </c:strCache>
            </c:strRef>
          </c:cat>
          <c:val>
            <c:numRef>
              <c:f>PORTAFOGLIO!$L$7:$L$75</c:f>
              <c:numCache>
                <c:formatCode>0%</c:formatCode>
                <c:ptCount val="69"/>
                <c:pt idx="0">
                  <c:v>0</c:v>
                </c:pt>
                <c:pt idx="1">
                  <c:v>0.15</c:v>
                </c:pt>
                <c:pt idx="2">
                  <c:v>0.05</c:v>
                </c:pt>
                <c:pt idx="3">
                  <c:v>-0.05</c:v>
                </c:pt>
                <c:pt idx="4">
                  <c:v>0.27500000000000002</c:v>
                </c:pt>
                <c:pt idx="5">
                  <c:v>0.375</c:v>
                </c:pt>
                <c:pt idx="6">
                  <c:v>0.4</c:v>
                </c:pt>
                <c:pt idx="7">
                  <c:v>0.49</c:v>
                </c:pt>
                <c:pt idx="8">
                  <c:v>0.39</c:v>
                </c:pt>
                <c:pt idx="9">
                  <c:v>0.28999999999999998</c:v>
                </c:pt>
                <c:pt idx="10">
                  <c:v>0.34</c:v>
                </c:pt>
                <c:pt idx="11">
                  <c:v>0.56499999999999995</c:v>
                </c:pt>
                <c:pt idx="12">
                  <c:v>0.71499999999999997</c:v>
                </c:pt>
                <c:pt idx="13">
                  <c:v>0.86499999999999999</c:v>
                </c:pt>
                <c:pt idx="14">
                  <c:v>1.165</c:v>
                </c:pt>
                <c:pt idx="15">
                  <c:v>1.29</c:v>
                </c:pt>
                <c:pt idx="16">
                  <c:v>1.29</c:v>
                </c:pt>
                <c:pt idx="17">
                  <c:v>1.34</c:v>
                </c:pt>
                <c:pt idx="18">
                  <c:v>1.365</c:v>
                </c:pt>
                <c:pt idx="19">
                  <c:v>1.4650000000000001</c:v>
                </c:pt>
                <c:pt idx="20">
                  <c:v>1.54</c:v>
                </c:pt>
                <c:pt idx="21">
                  <c:v>1.89</c:v>
                </c:pt>
                <c:pt idx="22">
                  <c:v>2.09</c:v>
                </c:pt>
                <c:pt idx="23">
                  <c:v>1.99</c:v>
                </c:pt>
                <c:pt idx="24">
                  <c:v>1.89</c:v>
                </c:pt>
                <c:pt idx="25">
                  <c:v>2.0070000000000001</c:v>
                </c:pt>
                <c:pt idx="26">
                  <c:v>2.1070000000000002</c:v>
                </c:pt>
                <c:pt idx="27">
                  <c:v>2.0070000000000001</c:v>
                </c:pt>
                <c:pt idx="28">
                  <c:v>2.0169999999999999</c:v>
                </c:pt>
                <c:pt idx="29">
                  <c:v>1.917</c:v>
                </c:pt>
                <c:pt idx="30">
                  <c:v>1.9670000000000001</c:v>
                </c:pt>
                <c:pt idx="31">
                  <c:v>2.0670000000000002</c:v>
                </c:pt>
                <c:pt idx="32">
                  <c:v>2.0920000000000001</c:v>
                </c:pt>
                <c:pt idx="33">
                  <c:v>2.1419999999999999</c:v>
                </c:pt>
                <c:pt idx="34">
                  <c:v>2.0920000000000001</c:v>
                </c:pt>
                <c:pt idx="35">
                  <c:v>2.242</c:v>
                </c:pt>
                <c:pt idx="36">
                  <c:v>2.3420000000000001</c:v>
                </c:pt>
                <c:pt idx="37">
                  <c:v>2.3820000000000001</c:v>
                </c:pt>
                <c:pt idx="38">
                  <c:v>2.532</c:v>
                </c:pt>
                <c:pt idx="39">
                  <c:v>2.5819999999999999</c:v>
                </c:pt>
                <c:pt idx="40">
                  <c:v>2.782</c:v>
                </c:pt>
                <c:pt idx="41">
                  <c:v>2.8820000000000001</c:v>
                </c:pt>
                <c:pt idx="42">
                  <c:v>2.972</c:v>
                </c:pt>
                <c:pt idx="43">
                  <c:v>2.9470000000000001</c:v>
                </c:pt>
                <c:pt idx="44">
                  <c:v>3.1219999999999999</c:v>
                </c:pt>
                <c:pt idx="45">
                  <c:v>3.5219999999999998</c:v>
                </c:pt>
                <c:pt idx="46">
                  <c:v>3.6469999999999998</c:v>
                </c:pt>
                <c:pt idx="47">
                  <c:v>3.7970000000000002</c:v>
                </c:pt>
                <c:pt idx="48">
                  <c:v>3.7970000000000002</c:v>
                </c:pt>
                <c:pt idx="49">
                  <c:v>3.907</c:v>
                </c:pt>
                <c:pt idx="50">
                  <c:v>3.9319999999999999</c:v>
                </c:pt>
                <c:pt idx="51">
                  <c:v>3.8319999999999999</c:v>
                </c:pt>
                <c:pt idx="52">
                  <c:v>3.7570000000000001</c:v>
                </c:pt>
                <c:pt idx="53">
                  <c:v>3.657</c:v>
                </c:pt>
                <c:pt idx="54">
                  <c:v>3.6070000000000002</c:v>
                </c:pt>
                <c:pt idx="55">
                  <c:v>3.6869999999999998</c:v>
                </c:pt>
                <c:pt idx="56">
                  <c:v>3.637</c:v>
                </c:pt>
                <c:pt idx="57">
                  <c:v>3.7370000000000001</c:v>
                </c:pt>
                <c:pt idx="58">
                  <c:v>3.6869999999999998</c:v>
                </c:pt>
                <c:pt idx="59">
                  <c:v>3.762</c:v>
                </c:pt>
                <c:pt idx="60">
                  <c:v>3.8119999999999998</c:v>
                </c:pt>
                <c:pt idx="61">
                  <c:v>3.8620000000000001</c:v>
                </c:pt>
                <c:pt idx="62">
                  <c:v>3.9870000000000001</c:v>
                </c:pt>
                <c:pt idx="63">
                  <c:v>4.1619999999999999</c:v>
                </c:pt>
                <c:pt idx="64">
                  <c:v>4.1619999999999999</c:v>
                </c:pt>
                <c:pt idx="65">
                  <c:v>4.0620000000000003</c:v>
                </c:pt>
                <c:pt idx="66">
                  <c:v>4.1120000000000001</c:v>
                </c:pt>
                <c:pt idx="67">
                  <c:v>4.1619999999999999</c:v>
                </c:pt>
                <c:pt idx="68">
                  <c:v>4.2720000000000002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C0-40E9-9FC1-997229532B0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80633976"/>
        <c:axId val="580634304"/>
      </c:lineChart>
      <c:catAx>
        <c:axId val="580633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80634304"/>
        <c:crosses val="autoZero"/>
        <c:auto val="1"/>
        <c:lblAlgn val="ctr"/>
        <c:lblOffset val="100"/>
        <c:noMultiLvlLbl val="0"/>
      </c:catAx>
      <c:valAx>
        <c:axId val="58063430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580633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PORTAFOGLIO FOREX COMPOUND 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PERFORMANCE RISKING 5% IN EVERY OPERATION</a:t>
            </a:r>
            <a:endParaRPr lang="en-US">
              <a:effectLst/>
            </a:endParaRP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PORTAFOGLIO!$D$7:$D$75</c:f>
              <c:strCache>
                <c:ptCount val="69"/>
                <c:pt idx="0">
                  <c:v>0</c:v>
                </c:pt>
                <c:pt idx="1">
                  <c:v>GBPJPY</c:v>
                </c:pt>
                <c:pt idx="2">
                  <c:v>PALLADIUM</c:v>
                </c:pt>
                <c:pt idx="3">
                  <c:v>NIKKEI</c:v>
                </c:pt>
                <c:pt idx="4">
                  <c:v>USDJPY</c:v>
                </c:pt>
                <c:pt idx="5">
                  <c:v>EURNZD</c:v>
                </c:pt>
                <c:pt idx="6">
                  <c:v>EURUSD</c:v>
                </c:pt>
                <c:pt idx="7">
                  <c:v>CADCHF</c:v>
                </c:pt>
                <c:pt idx="8">
                  <c:v>USDCHF</c:v>
                </c:pt>
                <c:pt idx="9">
                  <c:v>GBPCAD</c:v>
                </c:pt>
                <c:pt idx="10">
                  <c:v>EURUSD</c:v>
                </c:pt>
                <c:pt idx="11">
                  <c:v>CRUDE OIL</c:v>
                </c:pt>
                <c:pt idx="12">
                  <c:v>USDNOK</c:v>
                </c:pt>
                <c:pt idx="13">
                  <c:v>CHFJPY</c:v>
                </c:pt>
                <c:pt idx="14">
                  <c:v>EURNZD</c:v>
                </c:pt>
                <c:pt idx="15">
                  <c:v>AUDUSD</c:v>
                </c:pt>
                <c:pt idx="16">
                  <c:v>NZDUSD</c:v>
                </c:pt>
                <c:pt idx="17">
                  <c:v>AUDCAD</c:v>
                </c:pt>
                <c:pt idx="18">
                  <c:v>PLATINUM</c:v>
                </c:pt>
                <c:pt idx="19">
                  <c:v>NAT GAS</c:v>
                </c:pt>
                <c:pt idx="20">
                  <c:v>CHFJPY</c:v>
                </c:pt>
                <c:pt idx="21">
                  <c:v>AUDCHF</c:v>
                </c:pt>
                <c:pt idx="22">
                  <c:v>USDCHF</c:v>
                </c:pt>
                <c:pt idx="23">
                  <c:v>GBPCHF</c:v>
                </c:pt>
                <c:pt idx="24">
                  <c:v>EURNZD</c:v>
                </c:pt>
                <c:pt idx="25">
                  <c:v>USDCAD</c:v>
                </c:pt>
                <c:pt idx="26">
                  <c:v>USDCHF</c:v>
                </c:pt>
                <c:pt idx="27">
                  <c:v>NZDJPY</c:v>
                </c:pt>
                <c:pt idx="28">
                  <c:v>EURAUD</c:v>
                </c:pt>
                <c:pt idx="29">
                  <c:v>EURUSD</c:v>
                </c:pt>
                <c:pt idx="36">
                  <c:v>EURAUD</c:v>
                </c:pt>
                <c:pt idx="37">
                  <c:v>XAUUSD</c:v>
                </c:pt>
                <c:pt idx="38">
                  <c:v>CHFJPY</c:v>
                </c:pt>
                <c:pt idx="39">
                  <c:v>USDHUF</c:v>
                </c:pt>
                <c:pt idx="40">
                  <c:v>GBPAUD</c:v>
                </c:pt>
                <c:pt idx="41">
                  <c:v>USDCAD</c:v>
                </c:pt>
                <c:pt idx="42">
                  <c:v>CADCHF</c:v>
                </c:pt>
                <c:pt idx="43">
                  <c:v>AUDCAD</c:v>
                </c:pt>
                <c:pt idx="44">
                  <c:v>EURCHF</c:v>
                </c:pt>
                <c:pt idx="45">
                  <c:v>ZARJPY</c:v>
                </c:pt>
                <c:pt idx="46">
                  <c:v>USDMXN</c:v>
                </c:pt>
                <c:pt idx="47">
                  <c:v>HONG KONG</c:v>
                </c:pt>
                <c:pt idx="48">
                  <c:v>EURNZD</c:v>
                </c:pt>
                <c:pt idx="49">
                  <c:v>PLATINUM</c:v>
                </c:pt>
                <c:pt idx="50">
                  <c:v>AUDNZD</c:v>
                </c:pt>
                <c:pt idx="51">
                  <c:v>CHFJPY</c:v>
                </c:pt>
                <c:pt idx="52">
                  <c:v>NZDCHF</c:v>
                </c:pt>
                <c:pt idx="53">
                  <c:v>AUDCAD</c:v>
                </c:pt>
                <c:pt idx="62">
                  <c:v>USDJPY</c:v>
                </c:pt>
                <c:pt idx="63">
                  <c:v>USDNOK</c:v>
                </c:pt>
                <c:pt idx="64">
                  <c:v>eurmxn</c:v>
                </c:pt>
                <c:pt idx="65">
                  <c:v>GOLD</c:v>
                </c:pt>
                <c:pt idx="68">
                  <c:v>DAX30</c:v>
                </c:pt>
              </c:strCache>
            </c:strRef>
          </c:cat>
          <c:val>
            <c:numRef>
              <c:f>PORTAFOGLIO!$K$7:$K$75</c:f>
              <c:numCache>
                <c:formatCode>General</c:formatCode>
                <c:ptCount val="69"/>
                <c:pt idx="0">
                  <c:v>10000</c:v>
                </c:pt>
                <c:pt idx="1">
                  <c:v>11500</c:v>
                </c:pt>
                <c:pt idx="2" formatCode="_-&quot;€&quot;\ * #,##0.00_-;\-&quot;€&quot;\ * #,##0.00_-;_-&quot;€&quot;\ * &quot;-&quot;??_-;_-@_-">
                  <c:v>10500</c:v>
                </c:pt>
                <c:pt idx="3" formatCode="_-&quot;€&quot;\ * #,##0.00_-;\-&quot;€&quot;\ * #,##0.00_-;_-&quot;€&quot;\ * &quot;-&quot;??_-;_-@_-">
                  <c:v>9500</c:v>
                </c:pt>
                <c:pt idx="4" formatCode="_-&quot;€&quot;\ * #,##0.00_-;\-&quot;€&quot;\ * #,##0.00_-;_-&quot;€&quot;\ * &quot;-&quot;??_-;_-@_-">
                  <c:v>12750</c:v>
                </c:pt>
                <c:pt idx="5" formatCode="_-&quot;€&quot;\ * #,##0.00_-;\-&quot;€&quot;\ * #,##0.00_-;_-&quot;€&quot;\ * &quot;-&quot;??_-;_-@_-">
                  <c:v>13750</c:v>
                </c:pt>
                <c:pt idx="6" formatCode="_-&quot;€&quot;\ * #,##0.00_-;\-&quot;€&quot;\ * #,##0.00_-;_-&quot;€&quot;\ * &quot;-&quot;??_-;_-@_-">
                  <c:v>14000</c:v>
                </c:pt>
                <c:pt idx="7" formatCode="_-&quot;€&quot;\ * #,##0.00_-;\-&quot;€&quot;\ * #,##0.00_-;_-&quot;€&quot;\ * &quot;-&quot;??_-;_-@_-">
                  <c:v>14900</c:v>
                </c:pt>
                <c:pt idx="8" formatCode="_-&quot;€&quot;\ * #,##0.00_-;\-&quot;€&quot;\ * #,##0.00_-;_-&quot;€&quot;\ * &quot;-&quot;??_-;_-@_-">
                  <c:v>13900</c:v>
                </c:pt>
                <c:pt idx="9" formatCode="_-&quot;€&quot;\ * #,##0.00_-;\-&quot;€&quot;\ * #,##0.00_-;_-&quot;€&quot;\ * &quot;-&quot;??_-;_-@_-">
                  <c:v>12900</c:v>
                </c:pt>
                <c:pt idx="10" formatCode="_-&quot;€&quot;\ * #,##0.00_-;\-&quot;€&quot;\ * #,##0.00_-;_-&quot;€&quot;\ * &quot;-&quot;??_-;_-@_-">
                  <c:v>13400</c:v>
                </c:pt>
                <c:pt idx="11" formatCode="_-&quot;€&quot;\ * #,##0.00_-;\-&quot;€&quot;\ * #,##0.00_-;_-&quot;€&quot;\ * &quot;-&quot;??_-;_-@_-">
                  <c:v>15650</c:v>
                </c:pt>
                <c:pt idx="12" formatCode="_-&quot;€&quot;\ * #,##0.00_-;\-&quot;€&quot;\ * #,##0.00_-;_-&quot;€&quot;\ * &quot;-&quot;??_-;_-@_-">
                  <c:v>17150</c:v>
                </c:pt>
                <c:pt idx="13" formatCode="_-&quot;€&quot;\ * #,##0.00_-;\-&quot;€&quot;\ * #,##0.00_-;_-&quot;€&quot;\ * &quot;-&quot;??_-;_-@_-">
                  <c:v>18650</c:v>
                </c:pt>
                <c:pt idx="14" formatCode="_-&quot;€&quot;\ * #,##0.00_-;\-&quot;€&quot;\ * #,##0.00_-;_-&quot;€&quot;\ * &quot;-&quot;??_-;_-@_-">
                  <c:v>21650</c:v>
                </c:pt>
                <c:pt idx="15" formatCode="_-&quot;€&quot;\ * #,##0.00_-;\-&quot;€&quot;\ * #,##0.00_-;_-&quot;€&quot;\ * &quot;-&quot;??_-;_-@_-">
                  <c:v>22900</c:v>
                </c:pt>
                <c:pt idx="16" formatCode="_-&quot;€&quot;\ * #,##0.00_-;\-&quot;€&quot;\ * #,##0.00_-;_-&quot;€&quot;\ * &quot;-&quot;??_-;_-@_-">
                  <c:v>22900</c:v>
                </c:pt>
                <c:pt idx="17" formatCode="_-&quot;€&quot;\ * #,##0.00_-;\-&quot;€&quot;\ * #,##0.00_-;_-&quot;€&quot;\ * &quot;-&quot;??_-;_-@_-">
                  <c:v>23400</c:v>
                </c:pt>
                <c:pt idx="18" formatCode="_-&quot;€&quot;\ * #,##0.00_-;\-&quot;€&quot;\ * #,##0.00_-;_-&quot;€&quot;\ * &quot;-&quot;??_-;_-@_-">
                  <c:v>23650</c:v>
                </c:pt>
                <c:pt idx="19" formatCode="_-&quot;€&quot;\ * #,##0.00_-;\-&quot;€&quot;\ * #,##0.00_-;_-&quot;€&quot;\ * &quot;-&quot;??_-;_-@_-">
                  <c:v>24650</c:v>
                </c:pt>
                <c:pt idx="20" formatCode="_-&quot;€&quot;\ * #,##0.00_-;\-&quot;€&quot;\ * #,##0.00_-;_-&quot;€&quot;\ * &quot;-&quot;??_-;_-@_-">
                  <c:v>25400</c:v>
                </c:pt>
                <c:pt idx="21" formatCode="_-&quot;€&quot;\ * #,##0.00_-;\-&quot;€&quot;\ * #,##0.00_-;_-&quot;€&quot;\ * &quot;-&quot;??_-;_-@_-">
                  <c:v>28900</c:v>
                </c:pt>
                <c:pt idx="22" formatCode="_-&quot;€&quot;\ * #,##0.00_-;\-&quot;€&quot;\ * #,##0.00_-;_-&quot;€&quot;\ * &quot;-&quot;??_-;_-@_-">
                  <c:v>30900</c:v>
                </c:pt>
                <c:pt idx="23" formatCode="_-&quot;€&quot;\ * #,##0.00_-;\-&quot;€&quot;\ * #,##0.00_-;_-&quot;€&quot;\ * &quot;-&quot;??_-;_-@_-">
                  <c:v>29900</c:v>
                </c:pt>
                <c:pt idx="24" formatCode="_-&quot;€&quot;\ * #,##0.00_-;\-&quot;€&quot;\ * #,##0.00_-;_-&quot;€&quot;\ * &quot;-&quot;??_-;_-@_-">
                  <c:v>28900</c:v>
                </c:pt>
                <c:pt idx="25" formatCode="_-&quot;€&quot;\ * #,##0.00_-;\-&quot;€&quot;\ * #,##0.00_-;_-&quot;€&quot;\ * &quot;-&quot;??_-;_-@_-">
                  <c:v>30070</c:v>
                </c:pt>
                <c:pt idx="26" formatCode="_-&quot;€&quot;\ * #,##0.00_-;\-&quot;€&quot;\ * #,##0.00_-;_-&quot;€&quot;\ * &quot;-&quot;??_-;_-@_-">
                  <c:v>31070</c:v>
                </c:pt>
                <c:pt idx="27" formatCode="_-&quot;€&quot;\ * #,##0.00_-;\-&quot;€&quot;\ * #,##0.00_-;_-&quot;€&quot;\ * &quot;-&quot;??_-;_-@_-">
                  <c:v>30070</c:v>
                </c:pt>
                <c:pt idx="28" formatCode="_-&quot;€&quot;\ * #,##0.00_-;\-&quot;€&quot;\ * #,##0.00_-;_-&quot;€&quot;\ * &quot;-&quot;??_-;_-@_-">
                  <c:v>30170</c:v>
                </c:pt>
                <c:pt idx="29" formatCode="_-&quot;€&quot;\ * #,##0.00_-;\-&quot;€&quot;\ * #,##0.00_-;_-&quot;€&quot;\ * &quot;-&quot;??_-;_-@_-">
                  <c:v>29170</c:v>
                </c:pt>
                <c:pt idx="30" formatCode="_-&quot;€&quot;\ * #,##0.00_-;\-&quot;€&quot;\ * #,##0.00_-;_-&quot;€&quot;\ * &quot;-&quot;??_-;_-@_-">
                  <c:v>29670</c:v>
                </c:pt>
                <c:pt idx="31" formatCode="_-&quot;€&quot;\ * #,##0.00_-;\-&quot;€&quot;\ * #,##0.00_-;_-&quot;€&quot;\ * &quot;-&quot;??_-;_-@_-">
                  <c:v>30670</c:v>
                </c:pt>
                <c:pt idx="32" formatCode="_-&quot;€&quot;\ * #,##0.00_-;\-&quot;€&quot;\ * #,##0.00_-;_-&quot;€&quot;\ * &quot;-&quot;??_-;_-@_-">
                  <c:v>30920</c:v>
                </c:pt>
                <c:pt idx="33" formatCode="_-&quot;€&quot;\ * #,##0.00_-;\-&quot;€&quot;\ * #,##0.00_-;_-&quot;€&quot;\ * &quot;-&quot;??_-;_-@_-">
                  <c:v>31420</c:v>
                </c:pt>
                <c:pt idx="34" formatCode="_-&quot;€&quot;\ * #,##0.00_-;\-&quot;€&quot;\ * #,##0.00_-;_-&quot;€&quot;\ * &quot;-&quot;??_-;_-@_-">
                  <c:v>30920</c:v>
                </c:pt>
                <c:pt idx="35" formatCode="_-&quot;€&quot;\ * #,##0.00_-;\-&quot;€&quot;\ * #,##0.00_-;_-&quot;€&quot;\ * &quot;-&quot;??_-;_-@_-">
                  <c:v>32420</c:v>
                </c:pt>
                <c:pt idx="36" formatCode="_-&quot;€&quot;\ * #,##0.00_-;\-&quot;€&quot;\ * #,##0.00_-;_-&quot;€&quot;\ * &quot;-&quot;??_-;_-@_-">
                  <c:v>33420</c:v>
                </c:pt>
                <c:pt idx="37" formatCode="_-&quot;€&quot;\ * #,##0.00_-;\-&quot;€&quot;\ * #,##0.00_-;_-&quot;€&quot;\ * &quot;-&quot;??_-;_-@_-">
                  <c:v>33820</c:v>
                </c:pt>
                <c:pt idx="38" formatCode="_-&quot;€&quot;\ * #,##0.00_-;\-&quot;€&quot;\ * #,##0.00_-;_-&quot;€&quot;\ * &quot;-&quot;??_-;_-@_-">
                  <c:v>35320</c:v>
                </c:pt>
                <c:pt idx="39" formatCode="_-&quot;€&quot;\ * #,##0.00_-;\-&quot;€&quot;\ * #,##0.00_-;_-&quot;€&quot;\ * &quot;-&quot;??_-;_-@_-">
                  <c:v>35820</c:v>
                </c:pt>
                <c:pt idx="40" formatCode="_-&quot;€&quot;\ * #,##0.00_-;\-&quot;€&quot;\ * #,##0.00_-;_-&quot;€&quot;\ * &quot;-&quot;??_-;_-@_-">
                  <c:v>37820</c:v>
                </c:pt>
                <c:pt idx="41" formatCode="_-&quot;€&quot;\ * #,##0.00_-;\-&quot;€&quot;\ * #,##0.00_-;_-&quot;€&quot;\ * &quot;-&quot;??_-;_-@_-">
                  <c:v>38820</c:v>
                </c:pt>
                <c:pt idx="42" formatCode="_-&quot;€&quot;\ * #,##0.00_-;\-&quot;€&quot;\ * #,##0.00_-;_-&quot;€&quot;\ * &quot;-&quot;??_-;_-@_-">
                  <c:v>39720</c:v>
                </c:pt>
                <c:pt idx="43" formatCode="_-&quot;€&quot;\ * #,##0.00_-;\-&quot;€&quot;\ * #,##0.00_-;_-&quot;€&quot;\ * &quot;-&quot;??_-;_-@_-">
                  <c:v>39470</c:v>
                </c:pt>
                <c:pt idx="44" formatCode="_-&quot;€&quot;\ * #,##0.00_-;\-&quot;€&quot;\ * #,##0.00_-;_-&quot;€&quot;\ * &quot;-&quot;??_-;_-@_-">
                  <c:v>41220</c:v>
                </c:pt>
                <c:pt idx="45" formatCode="_-&quot;€&quot;\ * #,##0.00_-;\-&quot;€&quot;\ * #,##0.00_-;_-&quot;€&quot;\ * &quot;-&quot;??_-;_-@_-">
                  <c:v>45220</c:v>
                </c:pt>
                <c:pt idx="46" formatCode="_-&quot;€&quot;\ * #,##0.00_-;\-&quot;€&quot;\ * #,##0.00_-;_-&quot;€&quot;\ * &quot;-&quot;??_-;_-@_-">
                  <c:v>46470</c:v>
                </c:pt>
                <c:pt idx="47" formatCode="_-&quot;€&quot;\ * #,##0.00_-;\-&quot;€&quot;\ * #,##0.00_-;_-&quot;€&quot;\ * &quot;-&quot;??_-;_-@_-">
                  <c:v>47970</c:v>
                </c:pt>
                <c:pt idx="48" formatCode="_-&quot;€&quot;\ * #,##0.00_-;\-&quot;€&quot;\ * #,##0.00_-;_-&quot;€&quot;\ * &quot;-&quot;??_-;_-@_-">
                  <c:v>47970</c:v>
                </c:pt>
                <c:pt idx="49" formatCode="_-&quot;€&quot;\ * #,##0.00_-;\-&quot;€&quot;\ * #,##0.00_-;_-&quot;€&quot;\ * &quot;-&quot;??_-;_-@_-">
                  <c:v>49070</c:v>
                </c:pt>
                <c:pt idx="50" formatCode="_-&quot;€&quot;\ * #,##0.00_-;\-&quot;€&quot;\ * #,##0.00_-;_-&quot;€&quot;\ * &quot;-&quot;??_-;_-@_-">
                  <c:v>49320</c:v>
                </c:pt>
                <c:pt idx="51" formatCode="_-&quot;€&quot;\ * #,##0.00_-;\-&quot;€&quot;\ * #,##0.00_-;_-&quot;€&quot;\ * &quot;-&quot;??_-;_-@_-">
                  <c:v>48320</c:v>
                </c:pt>
                <c:pt idx="52" formatCode="_-&quot;€&quot;\ * #,##0.00_-;\-&quot;€&quot;\ * #,##0.00_-;_-&quot;€&quot;\ * &quot;-&quot;??_-;_-@_-">
                  <c:v>47570</c:v>
                </c:pt>
                <c:pt idx="53" formatCode="_-&quot;€&quot;\ * #,##0.00_-;\-&quot;€&quot;\ * #,##0.00_-;_-&quot;€&quot;\ * &quot;-&quot;??_-;_-@_-">
                  <c:v>46570</c:v>
                </c:pt>
                <c:pt idx="54" formatCode="_-&quot;€&quot;\ * #,##0.00_-;\-&quot;€&quot;\ * #,##0.00_-;_-&quot;€&quot;\ * &quot;-&quot;??_-;_-@_-">
                  <c:v>46070</c:v>
                </c:pt>
                <c:pt idx="55" formatCode="_-&quot;€&quot;\ * #,##0.00_-;\-&quot;€&quot;\ * #,##0.00_-;_-&quot;€&quot;\ * &quot;-&quot;??_-;_-@_-">
                  <c:v>46870</c:v>
                </c:pt>
                <c:pt idx="56" formatCode="_-&quot;€&quot;\ * #,##0.00_-;\-&quot;€&quot;\ * #,##0.00_-;_-&quot;€&quot;\ * &quot;-&quot;??_-;_-@_-">
                  <c:v>46370</c:v>
                </c:pt>
                <c:pt idx="57" formatCode="_-&quot;€&quot;\ * #,##0.00_-;\-&quot;€&quot;\ * #,##0.00_-;_-&quot;€&quot;\ * &quot;-&quot;??_-;_-@_-">
                  <c:v>47370</c:v>
                </c:pt>
                <c:pt idx="58" formatCode="_-&quot;€&quot;\ * #,##0.00_-;\-&quot;€&quot;\ * #,##0.00_-;_-&quot;€&quot;\ * &quot;-&quot;??_-;_-@_-">
                  <c:v>46870</c:v>
                </c:pt>
                <c:pt idx="59" formatCode="_-&quot;€&quot;\ * #,##0.00_-;\-&quot;€&quot;\ * #,##0.00_-;_-&quot;€&quot;\ * &quot;-&quot;??_-;_-@_-">
                  <c:v>47620</c:v>
                </c:pt>
                <c:pt idx="60" formatCode="_-&quot;€&quot;\ * #,##0.00_-;\-&quot;€&quot;\ * #,##0.00_-;_-&quot;€&quot;\ * &quot;-&quot;??_-;_-@_-">
                  <c:v>48120</c:v>
                </c:pt>
                <c:pt idx="61" formatCode="_-&quot;€&quot;\ * #,##0.00_-;\-&quot;€&quot;\ * #,##0.00_-;_-&quot;€&quot;\ * &quot;-&quot;??_-;_-@_-">
                  <c:v>48620</c:v>
                </c:pt>
                <c:pt idx="62" formatCode="_-&quot;€&quot;\ * #,##0.00_-;\-&quot;€&quot;\ * #,##0.00_-;_-&quot;€&quot;\ * &quot;-&quot;??_-;_-@_-">
                  <c:v>49870</c:v>
                </c:pt>
                <c:pt idx="63" formatCode="_-&quot;€&quot;\ * #,##0.00_-;\-&quot;€&quot;\ * #,##0.00_-;_-&quot;€&quot;\ * &quot;-&quot;??_-;_-@_-">
                  <c:v>51620</c:v>
                </c:pt>
                <c:pt idx="64" formatCode="_-&quot;€&quot;\ * #,##0.00_-;\-&quot;€&quot;\ * #,##0.00_-;_-&quot;€&quot;\ * &quot;-&quot;??_-;_-@_-">
                  <c:v>51620</c:v>
                </c:pt>
                <c:pt idx="65" formatCode="_-&quot;€&quot;\ * #,##0.00_-;\-&quot;€&quot;\ * #,##0.00_-;_-&quot;€&quot;\ * &quot;-&quot;??_-;_-@_-">
                  <c:v>50620</c:v>
                </c:pt>
                <c:pt idx="66" formatCode="_-&quot;€&quot;\ * #,##0.00_-;\-&quot;€&quot;\ * #,##0.00_-;_-&quot;€&quot;\ * &quot;-&quot;??_-;_-@_-">
                  <c:v>51120</c:v>
                </c:pt>
                <c:pt idx="67" formatCode="_-&quot;€&quot;\ * #,##0.00_-;\-&quot;€&quot;\ * #,##0.00_-;_-&quot;€&quot;\ * &quot;-&quot;??_-;_-@_-">
                  <c:v>51620</c:v>
                </c:pt>
                <c:pt idx="68" formatCode="_-&quot;€&quot;\ * #,##0.00_-;\-&quot;€&quot;\ * #,##0.00_-;_-&quot;€&quot;\ * &quot;-&quot;??_-;_-@_-">
                  <c:v>52720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DD-4271-A433-BD2BCABA0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0633976"/>
        <c:axId val="580634304"/>
      </c:lineChart>
      <c:catAx>
        <c:axId val="580633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80634304"/>
        <c:crosses val="autoZero"/>
        <c:auto val="1"/>
        <c:lblAlgn val="ctr"/>
        <c:lblOffset val="100"/>
        <c:noMultiLvlLbl val="0"/>
      </c:catAx>
      <c:valAx>
        <c:axId val="580634304"/>
        <c:scaling>
          <c:orientation val="minMax"/>
          <c:min val="950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80633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baseline="0">
                <a:effectLst/>
              </a:rPr>
              <a:t>SEGNALI FOREX </a:t>
            </a:r>
            <a:r>
              <a:rPr lang="en-US"/>
              <a:t>PERFORMANCE </a:t>
            </a:r>
          </a:p>
          <a:p>
            <a:pPr>
              <a:defRPr/>
            </a:pPr>
            <a:r>
              <a:rPr lang="en-US"/>
              <a:t>CON 5% IN OGNI OPERAZIONE</a:t>
            </a:r>
          </a:p>
        </c:rich>
      </c:tx>
      <c:layout>
        <c:manualLayout>
          <c:xMode val="edge"/>
          <c:yMode val="edge"/>
          <c:x val="0.26383461011451376"/>
          <c:y val="1.70006104156180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'PORTAFOGLIO FOREX'!$D$6:$D$60</c:f>
              <c:strCache>
                <c:ptCount val="55"/>
                <c:pt idx="0">
                  <c:v>INSTRUMENT</c:v>
                </c:pt>
                <c:pt idx="1">
                  <c:v>0</c:v>
                </c:pt>
                <c:pt idx="2">
                  <c:v>GBPJPY</c:v>
                </c:pt>
                <c:pt idx="3">
                  <c:v>PALLADIUM</c:v>
                </c:pt>
                <c:pt idx="4">
                  <c:v>NIKKEI</c:v>
                </c:pt>
                <c:pt idx="5">
                  <c:v>USDJPY</c:v>
                </c:pt>
                <c:pt idx="6">
                  <c:v>EURNZD</c:v>
                </c:pt>
                <c:pt idx="7">
                  <c:v>EURUSD</c:v>
                </c:pt>
                <c:pt idx="8">
                  <c:v>CADCHF</c:v>
                </c:pt>
                <c:pt idx="9">
                  <c:v>USDCHF</c:v>
                </c:pt>
                <c:pt idx="10">
                  <c:v>GBPCAD</c:v>
                </c:pt>
                <c:pt idx="11">
                  <c:v>EURUSD</c:v>
                </c:pt>
                <c:pt idx="12">
                  <c:v>CRUDE OIL</c:v>
                </c:pt>
                <c:pt idx="13">
                  <c:v>USDNOK</c:v>
                </c:pt>
                <c:pt idx="14">
                  <c:v>CHFJPY</c:v>
                </c:pt>
                <c:pt idx="15">
                  <c:v>EURNZD</c:v>
                </c:pt>
                <c:pt idx="16">
                  <c:v>AUDUSD</c:v>
                </c:pt>
                <c:pt idx="17">
                  <c:v>NZDUSD</c:v>
                </c:pt>
                <c:pt idx="18">
                  <c:v>AUDCAD</c:v>
                </c:pt>
                <c:pt idx="19">
                  <c:v>PLATINUM</c:v>
                </c:pt>
                <c:pt idx="20">
                  <c:v>NAT GAS</c:v>
                </c:pt>
                <c:pt idx="21">
                  <c:v>CHFJPY</c:v>
                </c:pt>
                <c:pt idx="22">
                  <c:v>AUDCHF</c:v>
                </c:pt>
                <c:pt idx="23">
                  <c:v>USDCHF</c:v>
                </c:pt>
                <c:pt idx="24">
                  <c:v>GBPCHF</c:v>
                </c:pt>
                <c:pt idx="25">
                  <c:v>EURNZD</c:v>
                </c:pt>
                <c:pt idx="26">
                  <c:v>USDCAD</c:v>
                </c:pt>
                <c:pt idx="27">
                  <c:v>USDCHF</c:v>
                </c:pt>
                <c:pt idx="28">
                  <c:v>NZDJPY</c:v>
                </c:pt>
                <c:pt idx="29">
                  <c:v>EURAUD</c:v>
                </c:pt>
                <c:pt idx="30">
                  <c:v>EURUSD</c:v>
                </c:pt>
                <c:pt idx="31">
                  <c:v>EURAUD</c:v>
                </c:pt>
                <c:pt idx="32">
                  <c:v>XAUUSD</c:v>
                </c:pt>
                <c:pt idx="33">
                  <c:v>CHFJPY</c:v>
                </c:pt>
                <c:pt idx="34">
                  <c:v>USDHUF</c:v>
                </c:pt>
                <c:pt idx="35">
                  <c:v>GBPAUD</c:v>
                </c:pt>
                <c:pt idx="36">
                  <c:v>USDCAD</c:v>
                </c:pt>
                <c:pt idx="37">
                  <c:v>CADCHF</c:v>
                </c:pt>
                <c:pt idx="38">
                  <c:v>AUDCAD</c:v>
                </c:pt>
                <c:pt idx="39">
                  <c:v>EURCHF</c:v>
                </c:pt>
                <c:pt idx="40">
                  <c:v>ZARJPY</c:v>
                </c:pt>
                <c:pt idx="41">
                  <c:v>USDMXN</c:v>
                </c:pt>
                <c:pt idx="42">
                  <c:v>HONG KONG</c:v>
                </c:pt>
                <c:pt idx="43">
                  <c:v>EURNZD</c:v>
                </c:pt>
                <c:pt idx="44">
                  <c:v>PLATINUM</c:v>
                </c:pt>
                <c:pt idx="45">
                  <c:v>AUDNZD</c:v>
                </c:pt>
                <c:pt idx="46">
                  <c:v>CHFJPY</c:v>
                </c:pt>
                <c:pt idx="47">
                  <c:v>NZDCHF</c:v>
                </c:pt>
                <c:pt idx="48">
                  <c:v>AUDCAD</c:v>
                </c:pt>
                <c:pt idx="49">
                  <c:v>USDJPY</c:v>
                </c:pt>
                <c:pt idx="50">
                  <c:v>USDNOK</c:v>
                </c:pt>
                <c:pt idx="51">
                  <c:v>WTICOUS</c:v>
                </c:pt>
                <c:pt idx="52">
                  <c:v>EURMXN</c:v>
                </c:pt>
                <c:pt idx="53">
                  <c:v>GOLD</c:v>
                </c:pt>
                <c:pt idx="54">
                  <c:v>DAX30</c:v>
                </c:pt>
              </c:strCache>
            </c:strRef>
          </c:cat>
          <c:val>
            <c:numRef>
              <c:f>'PORTAFOGLIO FOREX'!$I$6:$I$60</c:f>
              <c:numCache>
                <c:formatCode>0%</c:formatCode>
                <c:ptCount val="55"/>
                <c:pt idx="0" formatCode="General">
                  <c:v>0</c:v>
                </c:pt>
                <c:pt idx="1">
                  <c:v>0</c:v>
                </c:pt>
                <c:pt idx="2">
                  <c:v>0.15</c:v>
                </c:pt>
                <c:pt idx="3">
                  <c:v>0.1</c:v>
                </c:pt>
                <c:pt idx="4">
                  <c:v>0.05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0.43</c:v>
                </c:pt>
                <c:pt idx="9">
                  <c:v>0.38</c:v>
                </c:pt>
                <c:pt idx="10">
                  <c:v>0.33</c:v>
                </c:pt>
                <c:pt idx="11">
                  <c:v>0.38</c:v>
                </c:pt>
                <c:pt idx="12">
                  <c:v>0.53</c:v>
                </c:pt>
                <c:pt idx="13">
                  <c:v>0.57999999999999996</c:v>
                </c:pt>
                <c:pt idx="14">
                  <c:v>0.63</c:v>
                </c:pt>
                <c:pt idx="15">
                  <c:v>0.68</c:v>
                </c:pt>
                <c:pt idx="16">
                  <c:v>0.73</c:v>
                </c:pt>
                <c:pt idx="17">
                  <c:v>0.78</c:v>
                </c:pt>
                <c:pt idx="18">
                  <c:v>0.83</c:v>
                </c:pt>
                <c:pt idx="19">
                  <c:v>0.90500000000000003</c:v>
                </c:pt>
                <c:pt idx="20">
                  <c:v>1.0549999999999999</c:v>
                </c:pt>
                <c:pt idx="21">
                  <c:v>1.155</c:v>
                </c:pt>
                <c:pt idx="22">
                  <c:v>1.4550000000000001</c:v>
                </c:pt>
                <c:pt idx="23">
                  <c:v>1.405</c:v>
                </c:pt>
                <c:pt idx="24">
                  <c:v>1.355</c:v>
                </c:pt>
                <c:pt idx="25">
                  <c:v>1.3049999999999999</c:v>
                </c:pt>
                <c:pt idx="26">
                  <c:v>1.3720000000000001</c:v>
                </c:pt>
                <c:pt idx="27">
                  <c:v>1.397</c:v>
                </c:pt>
                <c:pt idx="28">
                  <c:v>1.347</c:v>
                </c:pt>
                <c:pt idx="29">
                  <c:v>1.407</c:v>
                </c:pt>
                <c:pt idx="30">
                  <c:v>1.357</c:v>
                </c:pt>
                <c:pt idx="31">
                  <c:v>1.3069999999999999</c:v>
                </c:pt>
                <c:pt idx="32">
                  <c:v>1.2569999999999999</c:v>
                </c:pt>
                <c:pt idx="33">
                  <c:v>1.357</c:v>
                </c:pt>
                <c:pt idx="34">
                  <c:v>1.3069999999999999</c:v>
                </c:pt>
                <c:pt idx="35">
                  <c:v>1.407</c:v>
                </c:pt>
                <c:pt idx="36">
                  <c:v>1.407</c:v>
                </c:pt>
                <c:pt idx="37">
                  <c:v>1.472</c:v>
                </c:pt>
                <c:pt idx="38">
                  <c:v>1.4219999999999999</c:v>
                </c:pt>
                <c:pt idx="39">
                  <c:v>1.4970000000000001</c:v>
                </c:pt>
                <c:pt idx="40">
                  <c:v>1.597</c:v>
                </c:pt>
                <c:pt idx="41">
                  <c:v>1.6970000000000001</c:v>
                </c:pt>
                <c:pt idx="42">
                  <c:v>1.7470000000000001</c:v>
                </c:pt>
                <c:pt idx="43">
                  <c:v>1.6970000000000001</c:v>
                </c:pt>
                <c:pt idx="44">
                  <c:v>1.7969999999999999</c:v>
                </c:pt>
                <c:pt idx="45">
                  <c:v>1.7470000000000001</c:v>
                </c:pt>
                <c:pt idx="46">
                  <c:v>1.6970000000000001</c:v>
                </c:pt>
                <c:pt idx="47">
                  <c:v>1.647</c:v>
                </c:pt>
                <c:pt idx="48">
                  <c:v>1.597</c:v>
                </c:pt>
                <c:pt idx="49">
                  <c:v>1.657</c:v>
                </c:pt>
                <c:pt idx="50">
                  <c:v>1.7070000000000001</c:v>
                </c:pt>
                <c:pt idx="51">
                  <c:v>1.7170000000000001</c:v>
                </c:pt>
                <c:pt idx="52">
                  <c:v>1.667</c:v>
                </c:pt>
                <c:pt idx="53">
                  <c:v>1.617</c:v>
                </c:pt>
                <c:pt idx="54">
                  <c:v>1.6419999999999999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30-4CD0-8300-8FDD4A0751C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80633976"/>
        <c:axId val="580634304"/>
      </c:lineChart>
      <c:catAx>
        <c:axId val="580633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80634304"/>
        <c:crosses val="autoZero"/>
        <c:auto val="1"/>
        <c:lblAlgn val="ctr"/>
        <c:lblOffset val="100"/>
        <c:noMultiLvlLbl val="0"/>
      </c:catAx>
      <c:valAx>
        <c:axId val="58063430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80633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PORTAFOGLIO FOREX COMPOUND 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PERFORMANCE RISKING 5% IN EVERY OPERATION</a:t>
            </a:r>
            <a:endParaRPr lang="en-US">
              <a:effectLst/>
            </a:endParaRP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'PORTAFOGLIO FOREX'!$D$7:$D$60</c:f>
              <c:strCache>
                <c:ptCount val="54"/>
                <c:pt idx="0">
                  <c:v>0</c:v>
                </c:pt>
                <c:pt idx="1">
                  <c:v>GBPJPY</c:v>
                </c:pt>
                <c:pt idx="2">
                  <c:v>PALLADIUM</c:v>
                </c:pt>
                <c:pt idx="3">
                  <c:v>NIKKEI</c:v>
                </c:pt>
                <c:pt idx="4">
                  <c:v>USDJPY</c:v>
                </c:pt>
                <c:pt idx="5">
                  <c:v>EURNZD</c:v>
                </c:pt>
                <c:pt idx="6">
                  <c:v>EURUSD</c:v>
                </c:pt>
                <c:pt idx="7">
                  <c:v>CADCHF</c:v>
                </c:pt>
                <c:pt idx="8">
                  <c:v>USDCHF</c:v>
                </c:pt>
                <c:pt idx="9">
                  <c:v>GBPCAD</c:v>
                </c:pt>
                <c:pt idx="10">
                  <c:v>EURUSD</c:v>
                </c:pt>
                <c:pt idx="11">
                  <c:v>CRUDE OIL</c:v>
                </c:pt>
                <c:pt idx="12">
                  <c:v>USDNOK</c:v>
                </c:pt>
                <c:pt idx="13">
                  <c:v>CHFJPY</c:v>
                </c:pt>
                <c:pt idx="14">
                  <c:v>EURNZD</c:v>
                </c:pt>
                <c:pt idx="15">
                  <c:v>AUDUSD</c:v>
                </c:pt>
                <c:pt idx="16">
                  <c:v>NZDUSD</c:v>
                </c:pt>
                <c:pt idx="17">
                  <c:v>AUDCAD</c:v>
                </c:pt>
                <c:pt idx="18">
                  <c:v>PLATINUM</c:v>
                </c:pt>
                <c:pt idx="19">
                  <c:v>NAT GAS</c:v>
                </c:pt>
                <c:pt idx="20">
                  <c:v>CHFJPY</c:v>
                </c:pt>
                <c:pt idx="21">
                  <c:v>AUDCHF</c:v>
                </c:pt>
                <c:pt idx="22">
                  <c:v>USDCHF</c:v>
                </c:pt>
                <c:pt idx="23">
                  <c:v>GBPCHF</c:v>
                </c:pt>
                <c:pt idx="24">
                  <c:v>EURNZD</c:v>
                </c:pt>
                <c:pt idx="25">
                  <c:v>USDCAD</c:v>
                </c:pt>
                <c:pt idx="26">
                  <c:v>USDCHF</c:v>
                </c:pt>
                <c:pt idx="27">
                  <c:v>NZDJPY</c:v>
                </c:pt>
                <c:pt idx="28">
                  <c:v>EURAUD</c:v>
                </c:pt>
                <c:pt idx="29">
                  <c:v>EURUSD</c:v>
                </c:pt>
                <c:pt idx="30">
                  <c:v>EURAUD</c:v>
                </c:pt>
                <c:pt idx="31">
                  <c:v>XAUUSD</c:v>
                </c:pt>
                <c:pt idx="32">
                  <c:v>CHFJPY</c:v>
                </c:pt>
                <c:pt idx="33">
                  <c:v>USDHUF</c:v>
                </c:pt>
                <c:pt idx="34">
                  <c:v>GBPAUD</c:v>
                </c:pt>
                <c:pt idx="35">
                  <c:v>USDCAD</c:v>
                </c:pt>
                <c:pt idx="36">
                  <c:v>CADCHF</c:v>
                </c:pt>
                <c:pt idx="37">
                  <c:v>AUDCAD</c:v>
                </c:pt>
                <c:pt idx="38">
                  <c:v>EURCHF</c:v>
                </c:pt>
                <c:pt idx="39">
                  <c:v>ZARJPY</c:v>
                </c:pt>
                <c:pt idx="40">
                  <c:v>USDMXN</c:v>
                </c:pt>
                <c:pt idx="41">
                  <c:v>HONG KONG</c:v>
                </c:pt>
                <c:pt idx="42">
                  <c:v>EURNZD</c:v>
                </c:pt>
                <c:pt idx="43">
                  <c:v>PLATINUM</c:v>
                </c:pt>
                <c:pt idx="44">
                  <c:v>AUDNZD</c:v>
                </c:pt>
                <c:pt idx="45">
                  <c:v>CHFJPY</c:v>
                </c:pt>
                <c:pt idx="46">
                  <c:v>NZDCHF</c:v>
                </c:pt>
                <c:pt idx="47">
                  <c:v>AUDCAD</c:v>
                </c:pt>
                <c:pt idx="48">
                  <c:v>USDJPY</c:v>
                </c:pt>
                <c:pt idx="49">
                  <c:v>USDNOK</c:v>
                </c:pt>
                <c:pt idx="50">
                  <c:v>WTICOUS</c:v>
                </c:pt>
                <c:pt idx="51">
                  <c:v>EURMXN</c:v>
                </c:pt>
                <c:pt idx="52">
                  <c:v>GOLD</c:v>
                </c:pt>
                <c:pt idx="53">
                  <c:v>DAX30</c:v>
                </c:pt>
              </c:strCache>
            </c:strRef>
          </c:cat>
          <c:val>
            <c:numRef>
              <c:f>'PORTAFOGLIO FOREX'!$H$7:$H$60</c:f>
              <c:numCache>
                <c:formatCode>General</c:formatCode>
                <c:ptCount val="54"/>
                <c:pt idx="0">
                  <c:v>10000</c:v>
                </c:pt>
                <c:pt idx="1">
                  <c:v>11500</c:v>
                </c:pt>
                <c:pt idx="2">
                  <c:v>11000</c:v>
                </c:pt>
                <c:pt idx="3">
                  <c:v>10500</c:v>
                </c:pt>
                <c:pt idx="4">
                  <c:v>13000</c:v>
                </c:pt>
                <c:pt idx="5">
                  <c:v>13500</c:v>
                </c:pt>
                <c:pt idx="6">
                  <c:v>14000</c:v>
                </c:pt>
                <c:pt idx="7">
                  <c:v>14300</c:v>
                </c:pt>
                <c:pt idx="8">
                  <c:v>13800</c:v>
                </c:pt>
                <c:pt idx="9">
                  <c:v>13300</c:v>
                </c:pt>
                <c:pt idx="10">
                  <c:v>13800</c:v>
                </c:pt>
                <c:pt idx="11">
                  <c:v>15300</c:v>
                </c:pt>
                <c:pt idx="12">
                  <c:v>15800</c:v>
                </c:pt>
                <c:pt idx="13">
                  <c:v>16300</c:v>
                </c:pt>
                <c:pt idx="14">
                  <c:v>16800</c:v>
                </c:pt>
                <c:pt idx="15">
                  <c:v>17300</c:v>
                </c:pt>
                <c:pt idx="16">
                  <c:v>17800</c:v>
                </c:pt>
                <c:pt idx="17">
                  <c:v>18300</c:v>
                </c:pt>
                <c:pt idx="18">
                  <c:v>19050</c:v>
                </c:pt>
                <c:pt idx="19">
                  <c:v>20550</c:v>
                </c:pt>
                <c:pt idx="20">
                  <c:v>21550</c:v>
                </c:pt>
                <c:pt idx="21">
                  <c:v>24550</c:v>
                </c:pt>
                <c:pt idx="22">
                  <c:v>24050</c:v>
                </c:pt>
                <c:pt idx="23">
                  <c:v>23550</c:v>
                </c:pt>
                <c:pt idx="24">
                  <c:v>23050</c:v>
                </c:pt>
                <c:pt idx="25">
                  <c:v>23720</c:v>
                </c:pt>
                <c:pt idx="26">
                  <c:v>23970</c:v>
                </c:pt>
                <c:pt idx="27">
                  <c:v>23470</c:v>
                </c:pt>
                <c:pt idx="28">
                  <c:v>24070</c:v>
                </c:pt>
                <c:pt idx="29">
                  <c:v>23570</c:v>
                </c:pt>
                <c:pt idx="30">
                  <c:v>23070</c:v>
                </c:pt>
                <c:pt idx="31">
                  <c:v>22570</c:v>
                </c:pt>
                <c:pt idx="32">
                  <c:v>23570</c:v>
                </c:pt>
                <c:pt idx="33">
                  <c:v>23070</c:v>
                </c:pt>
                <c:pt idx="34">
                  <c:v>24070</c:v>
                </c:pt>
                <c:pt idx="35">
                  <c:v>24070</c:v>
                </c:pt>
                <c:pt idx="36">
                  <c:v>24720</c:v>
                </c:pt>
                <c:pt idx="37">
                  <c:v>24220</c:v>
                </c:pt>
                <c:pt idx="38">
                  <c:v>24970</c:v>
                </c:pt>
                <c:pt idx="39">
                  <c:v>25970</c:v>
                </c:pt>
                <c:pt idx="40">
                  <c:v>26970</c:v>
                </c:pt>
                <c:pt idx="41">
                  <c:v>27470</c:v>
                </c:pt>
                <c:pt idx="42">
                  <c:v>26970</c:v>
                </c:pt>
                <c:pt idx="43">
                  <c:v>27970</c:v>
                </c:pt>
                <c:pt idx="44">
                  <c:v>27470</c:v>
                </c:pt>
                <c:pt idx="45">
                  <c:v>26970</c:v>
                </c:pt>
                <c:pt idx="46">
                  <c:v>26470</c:v>
                </c:pt>
                <c:pt idx="47">
                  <c:v>25970</c:v>
                </c:pt>
                <c:pt idx="48">
                  <c:v>26570</c:v>
                </c:pt>
                <c:pt idx="49">
                  <c:v>27070</c:v>
                </c:pt>
                <c:pt idx="50">
                  <c:v>27170</c:v>
                </c:pt>
                <c:pt idx="51">
                  <c:v>26670</c:v>
                </c:pt>
                <c:pt idx="52">
                  <c:v>26170</c:v>
                </c:pt>
                <c:pt idx="53">
                  <c:v>26420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BE-4BBC-849E-E3E710FCC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0633976"/>
        <c:axId val="580634304"/>
      </c:lineChart>
      <c:catAx>
        <c:axId val="580633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80634304"/>
        <c:crosses val="autoZero"/>
        <c:auto val="1"/>
        <c:lblAlgn val="ctr"/>
        <c:lblOffset val="100"/>
        <c:noMultiLvlLbl val="0"/>
      </c:catAx>
      <c:valAx>
        <c:axId val="580634304"/>
        <c:scaling>
          <c:orientation val="minMax"/>
          <c:min val="950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80633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079864650343951E-2"/>
          <c:y val="0.18436038128513943"/>
          <c:w val="0.9332907713823253"/>
          <c:h val="0.7560159189632879"/>
        </c:manualLayout>
      </c:layout>
      <c:lineChart>
        <c:grouping val="stacked"/>
        <c:varyColors val="0"/>
        <c:ser>
          <c:idx val="0"/>
          <c:order val="0"/>
          <c:tx>
            <c:v>performance</c:v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'PORTAFOGLIO AZIONARIO'!$D$7:$D$74</c:f>
              <c:strCache>
                <c:ptCount val="68"/>
                <c:pt idx="0">
                  <c:v>0</c:v>
                </c:pt>
                <c:pt idx="1">
                  <c:v>TECHNIC</c:v>
                </c:pt>
                <c:pt idx="2">
                  <c:v>DYN</c:v>
                </c:pt>
                <c:pt idx="3">
                  <c:v>NEXA</c:v>
                </c:pt>
                <c:pt idx="4">
                  <c:v>ENEL</c:v>
                </c:pt>
                <c:pt idx="5">
                  <c:v>FINECO</c:v>
                </c:pt>
                <c:pt idx="6">
                  <c:v>TELECOM</c:v>
                </c:pt>
                <c:pt idx="7">
                  <c:v>PFZ</c:v>
                </c:pt>
                <c:pt idx="8">
                  <c:v>FALCK</c:v>
                </c:pt>
                <c:pt idx="9">
                  <c:v>HON</c:v>
                </c:pt>
                <c:pt idx="10">
                  <c:v>IF</c:v>
                </c:pt>
                <c:pt idx="11">
                  <c:v>AVIO</c:v>
                </c:pt>
                <c:pt idx="12">
                  <c:v>ACTIVISION</c:v>
                </c:pt>
                <c:pt idx="13">
                  <c:v>GIMA TT</c:v>
                </c:pt>
                <c:pt idx="14">
                  <c:v>MRKR</c:v>
                </c:pt>
                <c:pt idx="15">
                  <c:v>T-ROW</c:v>
                </c:pt>
                <c:pt idx="16">
                  <c:v>GLGN</c:v>
                </c:pt>
                <c:pt idx="17">
                  <c:v>HPR</c:v>
                </c:pt>
                <c:pt idx="18">
                  <c:v>ADAP</c:v>
                </c:pt>
                <c:pt idx="19">
                  <c:v>DIB</c:v>
                </c:pt>
                <c:pt idx="20">
                  <c:v>ROAD RUNNER</c:v>
                </c:pt>
                <c:pt idx="21">
                  <c:v>HIL</c:v>
                </c:pt>
                <c:pt idx="22">
                  <c:v>CADIZ</c:v>
                </c:pt>
                <c:pt idx="23">
                  <c:v>ELGX</c:v>
                </c:pt>
                <c:pt idx="24">
                  <c:v>REZI</c:v>
                </c:pt>
                <c:pt idx="25">
                  <c:v>HRTX</c:v>
                </c:pt>
                <c:pt idx="26">
                  <c:v>TJX</c:v>
                </c:pt>
                <c:pt idx="27">
                  <c:v>QCOM</c:v>
                </c:pt>
                <c:pt idx="28">
                  <c:v>DISNEY</c:v>
                </c:pt>
                <c:pt idx="29">
                  <c:v>RGLD</c:v>
                </c:pt>
                <c:pt idx="30">
                  <c:v>PROFILO</c:v>
                </c:pt>
                <c:pt idx="31">
                  <c:v>DAIMLER</c:v>
                </c:pt>
                <c:pt idx="32">
                  <c:v>RECORDATI</c:v>
                </c:pt>
                <c:pt idx="33">
                  <c:v>CPR</c:v>
                </c:pt>
                <c:pt idx="34">
                  <c:v>MONC</c:v>
                </c:pt>
                <c:pt idx="35">
                  <c:v>JJSF</c:v>
                </c:pt>
                <c:pt idx="36">
                  <c:v>DBK</c:v>
                </c:pt>
                <c:pt idx="37">
                  <c:v>BIM</c:v>
                </c:pt>
                <c:pt idx="38">
                  <c:v>ACO</c:v>
                </c:pt>
                <c:pt idx="39">
                  <c:v>BAMI</c:v>
                </c:pt>
                <c:pt idx="40">
                  <c:v>BASICNET</c:v>
                </c:pt>
                <c:pt idx="41">
                  <c:v>SPTN</c:v>
                </c:pt>
                <c:pt idx="42">
                  <c:v>GOLDMONEY</c:v>
                </c:pt>
                <c:pt idx="43">
                  <c:v>CARREFOUR</c:v>
                </c:pt>
                <c:pt idx="44">
                  <c:v>GAMESTOP</c:v>
                </c:pt>
                <c:pt idx="45">
                  <c:v>ALLEGIANT</c:v>
                </c:pt>
                <c:pt idx="46">
                  <c:v>BT.A</c:v>
                </c:pt>
                <c:pt idx="47">
                  <c:v>GENERAL ELECTRIC</c:v>
                </c:pt>
                <c:pt idx="48">
                  <c:v>SPIRIT AEREOSYSTEM</c:v>
                </c:pt>
                <c:pt idx="49">
                  <c:v>MARKS &amp; SPENCER</c:v>
                </c:pt>
                <c:pt idx="50">
                  <c:v>BAIDU INC</c:v>
                </c:pt>
                <c:pt idx="51">
                  <c:v>ROYAL BANK OF SCOTLAND</c:v>
                </c:pt>
                <c:pt idx="52">
                  <c:v>HUGO BOSS</c:v>
                </c:pt>
                <c:pt idx="53">
                  <c:v>SOCIETE' GENERALE</c:v>
                </c:pt>
                <c:pt idx="54">
                  <c:v>BT.A</c:v>
                </c:pt>
                <c:pt idx="55">
                  <c:v>MATTEL</c:v>
                </c:pt>
                <c:pt idx="56">
                  <c:v>COCA COLA</c:v>
                </c:pt>
                <c:pt idx="57">
                  <c:v>GOLDEN ENTMT</c:v>
                </c:pt>
                <c:pt idx="58">
                  <c:v>MONARCH CASINO</c:v>
                </c:pt>
                <c:pt idx="59">
                  <c:v>CHEESECAKE FACTORY</c:v>
                </c:pt>
                <c:pt idx="60">
                  <c:v>DARDEN RESTAURANTS</c:v>
                </c:pt>
                <c:pt idx="61">
                  <c:v>BASSET FURNITURE</c:v>
                </c:pt>
                <c:pt idx="62">
                  <c:v>ITALGAS</c:v>
                </c:pt>
                <c:pt idx="63">
                  <c:v>TESLA</c:v>
                </c:pt>
                <c:pt idx="64">
                  <c:v>ADIDAS AG</c:v>
                </c:pt>
                <c:pt idx="65">
                  <c:v>AMPLIFON</c:v>
                </c:pt>
                <c:pt idx="66">
                  <c:v>MEDIOBANCA</c:v>
                </c:pt>
                <c:pt idx="67">
                  <c:v>A2A</c:v>
                </c:pt>
              </c:strCache>
            </c:strRef>
          </c:cat>
          <c:val>
            <c:numRef>
              <c:f>'PORTAFOGLIO AZIONARIO'!$H$8:$H$74</c:f>
              <c:numCache>
                <c:formatCode>0%</c:formatCode>
                <c:ptCount val="67"/>
                <c:pt idx="0">
                  <c:v>0.05</c:v>
                </c:pt>
                <c:pt idx="1">
                  <c:v>0</c:v>
                </c:pt>
                <c:pt idx="2">
                  <c:v>-0.05</c:v>
                </c:pt>
                <c:pt idx="3">
                  <c:v>2.5000000000000001E-2</c:v>
                </c:pt>
                <c:pt idx="4">
                  <c:v>7.4999999999999997E-2</c:v>
                </c:pt>
                <c:pt idx="5">
                  <c:v>0.05</c:v>
                </c:pt>
                <c:pt idx="6">
                  <c:v>0.11</c:v>
                </c:pt>
                <c:pt idx="7">
                  <c:v>0.06</c:v>
                </c:pt>
                <c:pt idx="8">
                  <c:v>0.01</c:v>
                </c:pt>
                <c:pt idx="9">
                  <c:v>0.01</c:v>
                </c:pt>
                <c:pt idx="10">
                  <c:v>8.5000000000000006E-2</c:v>
                </c:pt>
                <c:pt idx="11">
                  <c:v>0.185</c:v>
                </c:pt>
                <c:pt idx="12">
                  <c:v>0.28499999999999998</c:v>
                </c:pt>
                <c:pt idx="13">
                  <c:v>0.53500000000000003</c:v>
                </c:pt>
                <c:pt idx="14">
                  <c:v>0.61</c:v>
                </c:pt>
                <c:pt idx="15">
                  <c:v>0.56000000000000005</c:v>
                </c:pt>
                <c:pt idx="16">
                  <c:v>0.56000000000000005</c:v>
                </c:pt>
                <c:pt idx="17">
                  <c:v>0.51</c:v>
                </c:pt>
                <c:pt idx="18">
                  <c:v>0.46</c:v>
                </c:pt>
                <c:pt idx="19">
                  <c:v>0.435</c:v>
                </c:pt>
                <c:pt idx="20">
                  <c:v>0.48499999999999999</c:v>
                </c:pt>
                <c:pt idx="21">
                  <c:v>0.73499999999999999</c:v>
                </c:pt>
                <c:pt idx="22">
                  <c:v>0.68500000000000005</c:v>
                </c:pt>
                <c:pt idx="23">
                  <c:v>0.63500000000000001</c:v>
                </c:pt>
                <c:pt idx="24">
                  <c:v>0.68500000000000005</c:v>
                </c:pt>
                <c:pt idx="25">
                  <c:v>0.76</c:v>
                </c:pt>
                <c:pt idx="26">
                  <c:v>0.71</c:v>
                </c:pt>
                <c:pt idx="27">
                  <c:v>0.66</c:v>
                </c:pt>
                <c:pt idx="28">
                  <c:v>0.61</c:v>
                </c:pt>
                <c:pt idx="29">
                  <c:v>0.66</c:v>
                </c:pt>
                <c:pt idx="30">
                  <c:v>0.76</c:v>
                </c:pt>
                <c:pt idx="31">
                  <c:v>0.78500000000000003</c:v>
                </c:pt>
                <c:pt idx="32">
                  <c:v>0.83499999999999996</c:v>
                </c:pt>
                <c:pt idx="33">
                  <c:v>0.78500000000000003</c:v>
                </c:pt>
                <c:pt idx="34">
                  <c:v>0.93500000000000005</c:v>
                </c:pt>
                <c:pt idx="35">
                  <c:v>0.98499999999999999</c:v>
                </c:pt>
                <c:pt idx="36">
                  <c:v>1.075</c:v>
                </c:pt>
                <c:pt idx="37">
                  <c:v>1.125</c:v>
                </c:pt>
                <c:pt idx="38">
                  <c:v>1.2250000000000001</c:v>
                </c:pt>
                <c:pt idx="39">
                  <c:v>1.325</c:v>
                </c:pt>
                <c:pt idx="40">
                  <c:v>1.425</c:v>
                </c:pt>
                <c:pt idx="41">
                  <c:v>1.4750000000000001</c:v>
                </c:pt>
                <c:pt idx="42">
                  <c:v>1.5249999999999999</c:v>
                </c:pt>
                <c:pt idx="43">
                  <c:v>1.625</c:v>
                </c:pt>
                <c:pt idx="44">
                  <c:v>1.925</c:v>
                </c:pt>
                <c:pt idx="45">
                  <c:v>1.95</c:v>
                </c:pt>
                <c:pt idx="46">
                  <c:v>2</c:v>
                </c:pt>
                <c:pt idx="47">
                  <c:v>2.0499999999999998</c:v>
                </c:pt>
                <c:pt idx="48">
                  <c:v>2.06</c:v>
                </c:pt>
                <c:pt idx="49">
                  <c:v>2.1349999999999998</c:v>
                </c:pt>
                <c:pt idx="50">
                  <c:v>2.085</c:v>
                </c:pt>
                <c:pt idx="51">
                  <c:v>2.0350000000000001</c:v>
                </c:pt>
                <c:pt idx="52">
                  <c:v>1.9850000000000001</c:v>
                </c:pt>
                <c:pt idx="53">
                  <c:v>1.9350000000000001</c:v>
                </c:pt>
                <c:pt idx="54">
                  <c:v>1.9650000000000001</c:v>
                </c:pt>
                <c:pt idx="55">
                  <c:v>1.915</c:v>
                </c:pt>
                <c:pt idx="56">
                  <c:v>2.0150000000000001</c:v>
                </c:pt>
                <c:pt idx="57">
                  <c:v>1.9650000000000001</c:v>
                </c:pt>
                <c:pt idx="58">
                  <c:v>2.04</c:v>
                </c:pt>
                <c:pt idx="59">
                  <c:v>2.0649999999999999</c:v>
                </c:pt>
                <c:pt idx="60">
                  <c:v>2.1150000000000002</c:v>
                </c:pt>
                <c:pt idx="61">
                  <c:v>2.1800000000000002</c:v>
                </c:pt>
                <c:pt idx="62">
                  <c:v>2.3050000000000002</c:v>
                </c:pt>
                <c:pt idx="63">
                  <c:v>2.355</c:v>
                </c:pt>
                <c:pt idx="64">
                  <c:v>2.3050000000000002</c:v>
                </c:pt>
                <c:pt idx="65">
                  <c:v>2.2549999999999999</c:v>
                </c:pt>
                <c:pt idx="66">
                  <c:v>2.3050000000000002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1F-43CD-8A76-30C249D1023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80633976"/>
        <c:axId val="580634304"/>
      </c:lineChart>
      <c:catAx>
        <c:axId val="580633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80634304"/>
        <c:crosses val="autoZero"/>
        <c:auto val="1"/>
        <c:lblAlgn val="ctr"/>
        <c:lblOffset val="100"/>
        <c:noMultiLvlLbl val="0"/>
      </c:catAx>
      <c:valAx>
        <c:axId val="58063430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580633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PORTAFOGLIO FOREX COMPOUND </a:t>
            </a:r>
          </a:p>
          <a:p>
            <a:pPr>
              <a:defRPr/>
            </a:pPr>
            <a:r>
              <a:rPr lang="en-US" sz="1800" b="1" i="0" baseline="0">
                <a:effectLst/>
              </a:rPr>
              <a:t>PERFORMANCE RISKING 5% IN EVERY OPERATION</a:t>
            </a:r>
            <a:endParaRPr lang="en-US">
              <a:effectLst/>
            </a:endParaRP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'PORTAFOGLIO AZIONARIO'!$D$8:$D$74</c:f>
              <c:strCache>
                <c:ptCount val="67"/>
                <c:pt idx="0">
                  <c:v>TECHNIC</c:v>
                </c:pt>
                <c:pt idx="1">
                  <c:v>DYN</c:v>
                </c:pt>
                <c:pt idx="2">
                  <c:v>NEXA</c:v>
                </c:pt>
                <c:pt idx="3">
                  <c:v>ENEL</c:v>
                </c:pt>
                <c:pt idx="4">
                  <c:v>FINECO</c:v>
                </c:pt>
                <c:pt idx="5">
                  <c:v>TELECOM</c:v>
                </c:pt>
                <c:pt idx="6">
                  <c:v>PFZ</c:v>
                </c:pt>
                <c:pt idx="7">
                  <c:v>FALCK</c:v>
                </c:pt>
                <c:pt idx="8">
                  <c:v>HON</c:v>
                </c:pt>
                <c:pt idx="9">
                  <c:v>IF</c:v>
                </c:pt>
                <c:pt idx="10">
                  <c:v>AVIO</c:v>
                </c:pt>
                <c:pt idx="11">
                  <c:v>ACTIVISION</c:v>
                </c:pt>
                <c:pt idx="12">
                  <c:v>GIMA TT</c:v>
                </c:pt>
                <c:pt idx="13">
                  <c:v>MRKR</c:v>
                </c:pt>
                <c:pt idx="14">
                  <c:v>T-ROW</c:v>
                </c:pt>
                <c:pt idx="15">
                  <c:v>GLGN</c:v>
                </c:pt>
                <c:pt idx="16">
                  <c:v>HPR</c:v>
                </c:pt>
                <c:pt idx="17">
                  <c:v>ADAP</c:v>
                </c:pt>
                <c:pt idx="18">
                  <c:v>DIB</c:v>
                </c:pt>
                <c:pt idx="19">
                  <c:v>ROAD RUNNER</c:v>
                </c:pt>
                <c:pt idx="20">
                  <c:v>HIL</c:v>
                </c:pt>
                <c:pt idx="21">
                  <c:v>CADIZ</c:v>
                </c:pt>
                <c:pt idx="22">
                  <c:v>ELGX</c:v>
                </c:pt>
                <c:pt idx="23">
                  <c:v>REZI</c:v>
                </c:pt>
                <c:pt idx="24">
                  <c:v>HRTX</c:v>
                </c:pt>
                <c:pt idx="25">
                  <c:v>TJX</c:v>
                </c:pt>
                <c:pt idx="26">
                  <c:v>QCOM</c:v>
                </c:pt>
                <c:pt idx="27">
                  <c:v>DISNEY</c:v>
                </c:pt>
                <c:pt idx="28">
                  <c:v>RGLD</c:v>
                </c:pt>
                <c:pt idx="29">
                  <c:v>PROFILO</c:v>
                </c:pt>
                <c:pt idx="30">
                  <c:v>DAIMLER</c:v>
                </c:pt>
                <c:pt idx="31">
                  <c:v>RECORDATI</c:v>
                </c:pt>
                <c:pt idx="32">
                  <c:v>CPR</c:v>
                </c:pt>
                <c:pt idx="33">
                  <c:v>MONC</c:v>
                </c:pt>
                <c:pt idx="34">
                  <c:v>JJSF</c:v>
                </c:pt>
                <c:pt idx="35">
                  <c:v>DBK</c:v>
                </c:pt>
                <c:pt idx="36">
                  <c:v>BIM</c:v>
                </c:pt>
                <c:pt idx="37">
                  <c:v>ACO</c:v>
                </c:pt>
                <c:pt idx="38">
                  <c:v>BAMI</c:v>
                </c:pt>
                <c:pt idx="39">
                  <c:v>BASICNET</c:v>
                </c:pt>
                <c:pt idx="40">
                  <c:v>SPTN</c:v>
                </c:pt>
                <c:pt idx="41">
                  <c:v>GOLDMONEY</c:v>
                </c:pt>
                <c:pt idx="42">
                  <c:v>CARREFOUR</c:v>
                </c:pt>
                <c:pt idx="43">
                  <c:v>GAMESTOP</c:v>
                </c:pt>
                <c:pt idx="44">
                  <c:v>ALLEGIANT</c:v>
                </c:pt>
                <c:pt idx="45">
                  <c:v>BT.A</c:v>
                </c:pt>
                <c:pt idx="46">
                  <c:v>GENERAL ELECTRIC</c:v>
                </c:pt>
                <c:pt idx="47">
                  <c:v>SPIRIT AEREOSYSTEM</c:v>
                </c:pt>
                <c:pt idx="48">
                  <c:v>MARKS &amp; SPENCER</c:v>
                </c:pt>
                <c:pt idx="49">
                  <c:v>BAIDU INC</c:v>
                </c:pt>
                <c:pt idx="50">
                  <c:v>ROYAL BANK OF SCOTLAND</c:v>
                </c:pt>
                <c:pt idx="51">
                  <c:v>HUGO BOSS</c:v>
                </c:pt>
                <c:pt idx="52">
                  <c:v>SOCIETE' GENERALE</c:v>
                </c:pt>
                <c:pt idx="53">
                  <c:v>BT.A</c:v>
                </c:pt>
                <c:pt idx="54">
                  <c:v>MATTEL</c:v>
                </c:pt>
                <c:pt idx="55">
                  <c:v>COCA COLA</c:v>
                </c:pt>
                <c:pt idx="56">
                  <c:v>GOLDEN ENTMT</c:v>
                </c:pt>
                <c:pt idx="57">
                  <c:v>MONARCH CASINO</c:v>
                </c:pt>
                <c:pt idx="58">
                  <c:v>CHEESECAKE FACTORY</c:v>
                </c:pt>
                <c:pt idx="59">
                  <c:v>DARDEN RESTAURANTS</c:v>
                </c:pt>
                <c:pt idx="60">
                  <c:v>BASSET FURNITURE</c:v>
                </c:pt>
                <c:pt idx="61">
                  <c:v>ITALGAS</c:v>
                </c:pt>
                <c:pt idx="62">
                  <c:v>TESLA</c:v>
                </c:pt>
                <c:pt idx="63">
                  <c:v>ADIDAS AG</c:v>
                </c:pt>
                <c:pt idx="64">
                  <c:v>AMPLIFON</c:v>
                </c:pt>
                <c:pt idx="65">
                  <c:v>MEDIOBANCA</c:v>
                </c:pt>
                <c:pt idx="66">
                  <c:v>A2A</c:v>
                </c:pt>
              </c:strCache>
            </c:strRef>
          </c:cat>
          <c:val>
            <c:numRef>
              <c:f>'PORTAFOGLIO AZIONARIO'!$G$8:$G$74</c:f>
              <c:numCache>
                <c:formatCode>General</c:formatCode>
                <c:ptCount val="67"/>
                <c:pt idx="0">
                  <c:v>10500</c:v>
                </c:pt>
                <c:pt idx="1">
                  <c:v>10000</c:v>
                </c:pt>
                <c:pt idx="2">
                  <c:v>9500</c:v>
                </c:pt>
                <c:pt idx="3">
                  <c:v>10250</c:v>
                </c:pt>
                <c:pt idx="4">
                  <c:v>10750</c:v>
                </c:pt>
                <c:pt idx="5">
                  <c:v>10500</c:v>
                </c:pt>
                <c:pt idx="6">
                  <c:v>11100</c:v>
                </c:pt>
                <c:pt idx="7">
                  <c:v>10600</c:v>
                </c:pt>
                <c:pt idx="8">
                  <c:v>10100</c:v>
                </c:pt>
                <c:pt idx="9">
                  <c:v>10100</c:v>
                </c:pt>
                <c:pt idx="10">
                  <c:v>10850</c:v>
                </c:pt>
                <c:pt idx="11">
                  <c:v>11850</c:v>
                </c:pt>
                <c:pt idx="12">
                  <c:v>12850</c:v>
                </c:pt>
                <c:pt idx="13">
                  <c:v>15350</c:v>
                </c:pt>
                <c:pt idx="14">
                  <c:v>16100</c:v>
                </c:pt>
                <c:pt idx="15">
                  <c:v>15600</c:v>
                </c:pt>
                <c:pt idx="16">
                  <c:v>15600</c:v>
                </c:pt>
                <c:pt idx="17">
                  <c:v>15100</c:v>
                </c:pt>
                <c:pt idx="18">
                  <c:v>14600</c:v>
                </c:pt>
                <c:pt idx="19">
                  <c:v>14350</c:v>
                </c:pt>
                <c:pt idx="20">
                  <c:v>14850</c:v>
                </c:pt>
                <c:pt idx="21">
                  <c:v>17350</c:v>
                </c:pt>
                <c:pt idx="22">
                  <c:v>16850</c:v>
                </c:pt>
                <c:pt idx="23">
                  <c:v>16350</c:v>
                </c:pt>
                <c:pt idx="24">
                  <c:v>16850</c:v>
                </c:pt>
                <c:pt idx="25">
                  <c:v>17600</c:v>
                </c:pt>
                <c:pt idx="26">
                  <c:v>17100</c:v>
                </c:pt>
                <c:pt idx="27">
                  <c:v>16600</c:v>
                </c:pt>
                <c:pt idx="28">
                  <c:v>16100</c:v>
                </c:pt>
                <c:pt idx="29">
                  <c:v>16600</c:v>
                </c:pt>
                <c:pt idx="30">
                  <c:v>17600</c:v>
                </c:pt>
                <c:pt idx="31">
                  <c:v>17850</c:v>
                </c:pt>
                <c:pt idx="32">
                  <c:v>18350</c:v>
                </c:pt>
                <c:pt idx="33">
                  <c:v>17850</c:v>
                </c:pt>
                <c:pt idx="34">
                  <c:v>19350</c:v>
                </c:pt>
                <c:pt idx="35">
                  <c:v>19850</c:v>
                </c:pt>
                <c:pt idx="36">
                  <c:v>20750</c:v>
                </c:pt>
                <c:pt idx="37">
                  <c:v>21250</c:v>
                </c:pt>
                <c:pt idx="38">
                  <c:v>22250</c:v>
                </c:pt>
                <c:pt idx="39">
                  <c:v>23250</c:v>
                </c:pt>
                <c:pt idx="40">
                  <c:v>24250</c:v>
                </c:pt>
                <c:pt idx="41">
                  <c:v>24750</c:v>
                </c:pt>
                <c:pt idx="42">
                  <c:v>25250</c:v>
                </c:pt>
                <c:pt idx="43">
                  <c:v>26250</c:v>
                </c:pt>
                <c:pt idx="44">
                  <c:v>29250</c:v>
                </c:pt>
                <c:pt idx="45">
                  <c:v>29500</c:v>
                </c:pt>
                <c:pt idx="46">
                  <c:v>30000</c:v>
                </c:pt>
                <c:pt idx="47">
                  <c:v>30500</c:v>
                </c:pt>
                <c:pt idx="48">
                  <c:v>30600</c:v>
                </c:pt>
                <c:pt idx="49">
                  <c:v>31350</c:v>
                </c:pt>
                <c:pt idx="50">
                  <c:v>30850</c:v>
                </c:pt>
                <c:pt idx="51">
                  <c:v>30350</c:v>
                </c:pt>
                <c:pt idx="52">
                  <c:v>29850</c:v>
                </c:pt>
                <c:pt idx="53">
                  <c:v>29350</c:v>
                </c:pt>
                <c:pt idx="54">
                  <c:v>29650</c:v>
                </c:pt>
                <c:pt idx="55">
                  <c:v>29150</c:v>
                </c:pt>
                <c:pt idx="56">
                  <c:v>30150</c:v>
                </c:pt>
                <c:pt idx="57">
                  <c:v>29650</c:v>
                </c:pt>
                <c:pt idx="58">
                  <c:v>30400</c:v>
                </c:pt>
                <c:pt idx="59">
                  <c:v>30650</c:v>
                </c:pt>
                <c:pt idx="60">
                  <c:v>31150</c:v>
                </c:pt>
                <c:pt idx="61">
                  <c:v>31800</c:v>
                </c:pt>
                <c:pt idx="62">
                  <c:v>33050</c:v>
                </c:pt>
                <c:pt idx="63">
                  <c:v>33550</c:v>
                </c:pt>
                <c:pt idx="64">
                  <c:v>33050</c:v>
                </c:pt>
                <c:pt idx="65">
                  <c:v>32550</c:v>
                </c:pt>
                <c:pt idx="66">
                  <c:v>33050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30-488F-9FA1-411C7112E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0633976"/>
        <c:axId val="580634304"/>
      </c:lineChart>
      <c:catAx>
        <c:axId val="580633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80634304"/>
        <c:crosses val="autoZero"/>
        <c:auto val="1"/>
        <c:lblAlgn val="ctr"/>
        <c:lblOffset val="100"/>
        <c:noMultiLvlLbl val="0"/>
      </c:catAx>
      <c:valAx>
        <c:axId val="580634304"/>
        <c:scaling>
          <c:orientation val="minMax"/>
          <c:min val="800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t-IT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80633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355600</xdr:colOff>
      <xdr:row>0</xdr:row>
      <xdr:rowOff>27214</xdr:rowOff>
    </xdr:from>
    <xdr:to>
      <xdr:col>36</xdr:col>
      <xdr:colOff>544286</xdr:colOff>
      <xdr:row>27</xdr:row>
      <xdr:rowOff>4081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B0E07EC-258D-4B83-A8E8-821B2F285D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353786</xdr:colOff>
      <xdr:row>27</xdr:row>
      <xdr:rowOff>32656</xdr:rowOff>
    </xdr:from>
    <xdr:to>
      <xdr:col>36</xdr:col>
      <xdr:colOff>544286</xdr:colOff>
      <xdr:row>58</xdr:row>
      <xdr:rowOff>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1F6E137A-A10C-47D1-A3F0-34A98EDC05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119063</xdr:colOff>
      <xdr:row>3</xdr:row>
      <xdr:rowOff>147977</xdr:rowOff>
    </xdr:from>
    <xdr:to>
      <xdr:col>26</xdr:col>
      <xdr:colOff>146278</xdr:colOff>
      <xdr:row>23</xdr:row>
      <xdr:rowOff>68035</xdr:rowOff>
    </xdr:to>
    <xdr:cxnSp macro="">
      <xdr:nvCxnSpPr>
        <xdr:cNvPr id="4" name="Connettore diritto 3">
          <a:extLst>
            <a:ext uri="{FF2B5EF4-FFF2-40B4-BE49-F238E27FC236}">
              <a16:creationId xmlns:a16="http://schemas.microsoft.com/office/drawing/2014/main" id="{69D44765-3440-4719-8E62-C2DDE43A2B6C}"/>
            </a:ext>
          </a:extLst>
        </xdr:cNvPr>
        <xdr:cNvCxnSpPr/>
      </xdr:nvCxnSpPr>
      <xdr:spPr>
        <a:xfrm flipH="1" flipV="1">
          <a:off x="25088170" y="1005227"/>
          <a:ext cx="27215" cy="4015808"/>
        </a:xfrm>
        <a:prstGeom prst="line">
          <a:avLst/>
        </a:prstGeom>
        <a:ln w="381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340179</xdr:colOff>
      <xdr:row>32</xdr:row>
      <xdr:rowOff>113962</xdr:rowOff>
    </xdr:from>
    <xdr:to>
      <xdr:col>26</xdr:col>
      <xdr:colOff>353786</xdr:colOff>
      <xdr:row>56</xdr:row>
      <xdr:rowOff>0</xdr:rowOff>
    </xdr:to>
    <xdr:cxnSp macro="">
      <xdr:nvCxnSpPr>
        <xdr:cNvPr id="5" name="Connettore diritto 4">
          <a:extLst>
            <a:ext uri="{FF2B5EF4-FFF2-40B4-BE49-F238E27FC236}">
              <a16:creationId xmlns:a16="http://schemas.microsoft.com/office/drawing/2014/main" id="{85D9EC1F-20E8-49CE-B007-97E6B999CD43}"/>
            </a:ext>
          </a:extLst>
        </xdr:cNvPr>
        <xdr:cNvCxnSpPr/>
      </xdr:nvCxnSpPr>
      <xdr:spPr>
        <a:xfrm flipV="1">
          <a:off x="25309286" y="6781462"/>
          <a:ext cx="13607" cy="4485252"/>
        </a:xfrm>
        <a:prstGeom prst="line">
          <a:avLst/>
        </a:prstGeom>
        <a:ln w="381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495052</xdr:colOff>
      <xdr:row>4</xdr:row>
      <xdr:rowOff>119108</xdr:rowOff>
    </xdr:from>
    <xdr:to>
      <xdr:col>26</xdr:col>
      <xdr:colOff>40822</xdr:colOff>
      <xdr:row>4</xdr:row>
      <xdr:rowOff>136071</xdr:rowOff>
    </xdr:to>
    <xdr:cxnSp macro="">
      <xdr:nvCxnSpPr>
        <xdr:cNvPr id="6" name="Connettore 2 5">
          <a:extLst>
            <a:ext uri="{FF2B5EF4-FFF2-40B4-BE49-F238E27FC236}">
              <a16:creationId xmlns:a16="http://schemas.microsoft.com/office/drawing/2014/main" id="{A8144563-3E3C-41D7-8E39-1CA1E50D5F16}"/>
            </a:ext>
          </a:extLst>
        </xdr:cNvPr>
        <xdr:cNvCxnSpPr>
          <a:cxnSpLocks/>
        </xdr:cNvCxnSpPr>
      </xdr:nvCxnSpPr>
      <xdr:spPr>
        <a:xfrm>
          <a:off x="20565588" y="1166858"/>
          <a:ext cx="4444341" cy="16963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93547</xdr:colOff>
      <xdr:row>4</xdr:row>
      <xdr:rowOff>104820</xdr:rowOff>
    </xdr:from>
    <xdr:to>
      <xdr:col>17</xdr:col>
      <xdr:colOff>26028</xdr:colOff>
      <xdr:row>4</xdr:row>
      <xdr:rowOff>107202</xdr:rowOff>
    </xdr:to>
    <xdr:cxnSp macro="">
      <xdr:nvCxnSpPr>
        <xdr:cNvPr id="7" name="Connettore 2 6">
          <a:extLst>
            <a:ext uri="{FF2B5EF4-FFF2-40B4-BE49-F238E27FC236}">
              <a16:creationId xmlns:a16="http://schemas.microsoft.com/office/drawing/2014/main" id="{08D9EBE6-7227-4829-836C-6A4EC52BF79A}"/>
            </a:ext>
          </a:extLst>
        </xdr:cNvPr>
        <xdr:cNvCxnSpPr/>
      </xdr:nvCxnSpPr>
      <xdr:spPr>
        <a:xfrm flipH="1">
          <a:off x="12523672" y="1152570"/>
          <a:ext cx="2370881" cy="2382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207564</xdr:colOff>
      <xdr:row>3</xdr:row>
      <xdr:rowOff>144483</xdr:rowOff>
    </xdr:from>
    <xdr:to>
      <xdr:col>28</xdr:col>
      <xdr:colOff>64632</xdr:colOff>
      <xdr:row>4</xdr:row>
      <xdr:rowOff>278992</xdr:rowOff>
    </xdr:to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E8CD2AE8-782E-47A3-996B-78C524C1B387}"/>
            </a:ext>
          </a:extLst>
        </xdr:cNvPr>
        <xdr:cNvSpPr txBox="1"/>
      </xdr:nvSpPr>
      <xdr:spPr>
        <a:xfrm>
          <a:off x="25176671" y="1001733"/>
          <a:ext cx="1081711" cy="325009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000"/>
            <a:t>2020</a:t>
          </a:r>
        </a:p>
      </xdr:txBody>
    </xdr:sp>
    <xdr:clientData/>
  </xdr:twoCellAnchor>
  <xdr:twoCellAnchor>
    <xdr:from>
      <xdr:col>17</xdr:col>
      <xdr:colOff>71271</xdr:colOff>
      <xdr:row>3</xdr:row>
      <xdr:rowOff>137000</xdr:rowOff>
    </xdr:from>
    <xdr:to>
      <xdr:col>18</xdr:col>
      <xdr:colOff>456950</xdr:colOff>
      <xdr:row>4</xdr:row>
      <xdr:rowOff>283415</xdr:rowOff>
    </xdr:to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9ED07D07-7AE2-4372-BC39-5D9E702ED6F5}"/>
            </a:ext>
          </a:extLst>
        </xdr:cNvPr>
        <xdr:cNvSpPr txBox="1"/>
      </xdr:nvSpPr>
      <xdr:spPr>
        <a:xfrm>
          <a:off x="14939796" y="994250"/>
          <a:ext cx="995279" cy="336915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000"/>
            <a:t>2019</a:t>
          </a:r>
        </a:p>
      </xdr:txBody>
    </xdr:sp>
    <xdr:clientData/>
  </xdr:twoCellAnchor>
  <xdr:twoCellAnchor>
    <xdr:from>
      <xdr:col>13</xdr:col>
      <xdr:colOff>0</xdr:colOff>
      <xdr:row>0</xdr:row>
      <xdr:rowOff>81643</xdr:rowOff>
    </xdr:from>
    <xdr:to>
      <xdr:col>27</xdr:col>
      <xdr:colOff>170871</xdr:colOff>
      <xdr:row>2</xdr:row>
      <xdr:rowOff>126602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5AAE26F7-BD1C-4BA3-A482-D55EB56765A2}"/>
            </a:ext>
          </a:extLst>
        </xdr:cNvPr>
        <xdr:cNvSpPr txBox="1"/>
      </xdr:nvSpPr>
      <xdr:spPr>
        <a:xfrm>
          <a:off x="12430125" y="81643"/>
          <a:ext cx="8705271" cy="654559"/>
        </a:xfrm>
        <a:prstGeom prst="rect">
          <a:avLst/>
        </a:prstGeom>
        <a:gradFill flip="none" rotWithShape="1">
          <a:gsLst>
            <a:gs pos="0">
              <a:schemeClr val="lt1">
                <a:shade val="30000"/>
                <a:satMod val="115000"/>
              </a:schemeClr>
            </a:gs>
            <a:gs pos="50000">
              <a:schemeClr val="lt1">
                <a:shade val="67500"/>
                <a:satMod val="115000"/>
              </a:schemeClr>
            </a:gs>
            <a:gs pos="100000">
              <a:schemeClr val="lt1">
                <a:shade val="100000"/>
                <a:satMod val="115000"/>
              </a:schemeClr>
            </a:gs>
          </a:gsLst>
          <a:lin ang="5400000" scaled="1"/>
          <a:tileRect/>
        </a:gra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en-US" sz="2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SEGNALI FOREX PERFORMANCE CON 5% IN OGNI OPERAZIONE</a:t>
          </a:r>
          <a:endParaRPr lang="en-US" sz="2400">
            <a:effectLst/>
          </a:endParaRPr>
        </a:p>
        <a:p>
          <a:pPr algn="ctr"/>
          <a:endParaRPr lang="en-US" sz="2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355600</xdr:colOff>
      <xdr:row>0</xdr:row>
      <xdr:rowOff>27214</xdr:rowOff>
    </xdr:from>
    <xdr:to>
      <xdr:col>24</xdr:col>
      <xdr:colOff>288925</xdr:colOff>
      <xdr:row>27</xdr:row>
      <xdr:rowOff>4081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D4CA704-785D-43A5-B9EB-116E8E2DDC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353786</xdr:colOff>
      <xdr:row>27</xdr:row>
      <xdr:rowOff>32656</xdr:rowOff>
    </xdr:from>
    <xdr:to>
      <xdr:col>24</xdr:col>
      <xdr:colOff>285750</xdr:colOff>
      <xdr:row>58</xdr:row>
      <xdr:rowOff>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AFE24A04-3C42-49C3-A559-194135B8AF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500063</xdr:colOff>
      <xdr:row>3</xdr:row>
      <xdr:rowOff>52727</xdr:rowOff>
    </xdr:from>
    <xdr:to>
      <xdr:col>19</xdr:col>
      <xdr:colOff>527278</xdr:colOff>
      <xdr:row>22</xdr:row>
      <xdr:rowOff>163285</xdr:rowOff>
    </xdr:to>
    <xdr:cxnSp macro="">
      <xdr:nvCxnSpPr>
        <xdr:cNvPr id="4" name="Connettore diritto 3">
          <a:extLst>
            <a:ext uri="{FF2B5EF4-FFF2-40B4-BE49-F238E27FC236}">
              <a16:creationId xmlns:a16="http://schemas.microsoft.com/office/drawing/2014/main" id="{6C14D5D1-37F3-42CA-9B8C-82AF253B1339}"/>
            </a:ext>
          </a:extLst>
        </xdr:cNvPr>
        <xdr:cNvCxnSpPr/>
      </xdr:nvCxnSpPr>
      <xdr:spPr>
        <a:xfrm flipH="1" flipV="1">
          <a:off x="18416588" y="909977"/>
          <a:ext cx="27215" cy="4015808"/>
        </a:xfrm>
        <a:prstGeom prst="line">
          <a:avLst/>
        </a:prstGeom>
        <a:ln w="381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598713</xdr:colOff>
      <xdr:row>32</xdr:row>
      <xdr:rowOff>73140</xdr:rowOff>
    </xdr:from>
    <xdr:to>
      <xdr:col>20</xdr:col>
      <xdr:colOff>0</xdr:colOff>
      <xdr:row>48</xdr:row>
      <xdr:rowOff>18710</xdr:rowOff>
    </xdr:to>
    <xdr:cxnSp macro="">
      <xdr:nvCxnSpPr>
        <xdr:cNvPr id="5" name="Connettore diritto 4">
          <a:extLst>
            <a:ext uri="{FF2B5EF4-FFF2-40B4-BE49-F238E27FC236}">
              <a16:creationId xmlns:a16="http://schemas.microsoft.com/office/drawing/2014/main" id="{1C5A321E-3CFD-4B1E-B2CB-F86AE0E6B02E}"/>
            </a:ext>
          </a:extLst>
        </xdr:cNvPr>
        <xdr:cNvCxnSpPr/>
      </xdr:nvCxnSpPr>
      <xdr:spPr>
        <a:xfrm flipV="1">
          <a:off x="18515238" y="6740640"/>
          <a:ext cx="10887" cy="3003095"/>
        </a:xfrm>
        <a:prstGeom prst="line">
          <a:avLst/>
        </a:prstGeom>
        <a:ln w="381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495052</xdr:colOff>
      <xdr:row>4</xdr:row>
      <xdr:rowOff>119062</xdr:rowOff>
    </xdr:from>
    <xdr:to>
      <xdr:col>19</xdr:col>
      <xdr:colOff>488156</xdr:colOff>
      <xdr:row>4</xdr:row>
      <xdr:rowOff>119108</xdr:rowOff>
    </xdr:to>
    <xdr:cxnSp macro="">
      <xdr:nvCxnSpPr>
        <xdr:cNvPr id="6" name="Connettore 2 5">
          <a:extLst>
            <a:ext uri="{FF2B5EF4-FFF2-40B4-BE49-F238E27FC236}">
              <a16:creationId xmlns:a16="http://schemas.microsoft.com/office/drawing/2014/main" id="{DEEE9022-27D8-46CE-A40E-067ABAEFF03F}"/>
            </a:ext>
          </a:extLst>
        </xdr:cNvPr>
        <xdr:cNvCxnSpPr>
          <a:cxnSpLocks/>
        </xdr:cNvCxnSpPr>
      </xdr:nvCxnSpPr>
      <xdr:spPr>
        <a:xfrm flipV="1">
          <a:off x="15973177" y="1166812"/>
          <a:ext cx="2431504" cy="46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93547</xdr:colOff>
      <xdr:row>4</xdr:row>
      <xdr:rowOff>104820</xdr:rowOff>
    </xdr:from>
    <xdr:to>
      <xdr:col>14</xdr:col>
      <xdr:colOff>26028</xdr:colOff>
      <xdr:row>4</xdr:row>
      <xdr:rowOff>107202</xdr:rowOff>
    </xdr:to>
    <xdr:cxnSp macro="">
      <xdr:nvCxnSpPr>
        <xdr:cNvPr id="7" name="Connettore 2 6">
          <a:extLst>
            <a:ext uri="{FF2B5EF4-FFF2-40B4-BE49-F238E27FC236}">
              <a16:creationId xmlns:a16="http://schemas.microsoft.com/office/drawing/2014/main" id="{E7FA4F37-7220-4B99-A9A7-048E32351720}"/>
            </a:ext>
          </a:extLst>
        </xdr:cNvPr>
        <xdr:cNvCxnSpPr/>
      </xdr:nvCxnSpPr>
      <xdr:spPr>
        <a:xfrm flipH="1">
          <a:off x="12523672" y="1152570"/>
          <a:ext cx="2370881" cy="2382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30671</xdr:colOff>
      <xdr:row>3</xdr:row>
      <xdr:rowOff>117269</xdr:rowOff>
    </xdr:from>
    <xdr:to>
      <xdr:col>21</xdr:col>
      <xdr:colOff>500061</xdr:colOff>
      <xdr:row>4</xdr:row>
      <xdr:rowOff>251778</xdr:rowOff>
    </xdr:to>
    <xdr:sp macro="" textlink="">
      <xdr:nvSpPr>
        <xdr:cNvPr id="8" name="CasellaDiTesto 7">
          <a:extLst>
            <a:ext uri="{FF2B5EF4-FFF2-40B4-BE49-F238E27FC236}">
              <a16:creationId xmlns:a16="http://schemas.microsoft.com/office/drawing/2014/main" id="{DFABFC30-3EA5-43B8-8107-4C7188DAF89D}"/>
            </a:ext>
          </a:extLst>
        </xdr:cNvPr>
        <xdr:cNvSpPr txBox="1"/>
      </xdr:nvSpPr>
      <xdr:spPr>
        <a:xfrm>
          <a:off x="18556796" y="974519"/>
          <a:ext cx="1078990" cy="325009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000"/>
            <a:t>2020</a:t>
          </a:r>
        </a:p>
      </xdr:txBody>
    </xdr:sp>
    <xdr:clientData/>
  </xdr:twoCellAnchor>
  <xdr:twoCellAnchor>
    <xdr:from>
      <xdr:col>14</xdr:col>
      <xdr:colOff>71271</xdr:colOff>
      <xdr:row>3</xdr:row>
      <xdr:rowOff>137000</xdr:rowOff>
    </xdr:from>
    <xdr:to>
      <xdr:col>15</xdr:col>
      <xdr:colOff>456950</xdr:colOff>
      <xdr:row>4</xdr:row>
      <xdr:rowOff>283415</xdr:rowOff>
    </xdr:to>
    <xdr:sp macro="" textlink="">
      <xdr:nvSpPr>
        <xdr:cNvPr id="9" name="CasellaDiTesto 8">
          <a:extLst>
            <a:ext uri="{FF2B5EF4-FFF2-40B4-BE49-F238E27FC236}">
              <a16:creationId xmlns:a16="http://schemas.microsoft.com/office/drawing/2014/main" id="{723EF876-9F43-4DAD-A8E9-3ACF917408BC}"/>
            </a:ext>
          </a:extLst>
        </xdr:cNvPr>
        <xdr:cNvSpPr txBox="1"/>
      </xdr:nvSpPr>
      <xdr:spPr>
        <a:xfrm>
          <a:off x="14939796" y="994250"/>
          <a:ext cx="995279" cy="336915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000"/>
            <a:t>2019</a:t>
          </a:r>
        </a:p>
      </xdr:txBody>
    </xdr:sp>
    <xdr:clientData/>
  </xdr:twoCellAnchor>
  <xdr:twoCellAnchor>
    <xdr:from>
      <xdr:col>10</xdr:col>
      <xdr:colOff>0</xdr:colOff>
      <xdr:row>0</xdr:row>
      <xdr:rowOff>81643</xdr:rowOff>
    </xdr:from>
    <xdr:to>
      <xdr:col>24</xdr:col>
      <xdr:colOff>170871</xdr:colOff>
      <xdr:row>2</xdr:row>
      <xdr:rowOff>126602</xdr:rowOff>
    </xdr:to>
    <xdr:sp macro="" textlink="">
      <xdr:nvSpPr>
        <xdr:cNvPr id="10" name="CasellaDiTesto 9">
          <a:extLst>
            <a:ext uri="{FF2B5EF4-FFF2-40B4-BE49-F238E27FC236}">
              <a16:creationId xmlns:a16="http://schemas.microsoft.com/office/drawing/2014/main" id="{08E92E43-17E4-46DB-A4C4-4A929F2C0176}"/>
            </a:ext>
          </a:extLst>
        </xdr:cNvPr>
        <xdr:cNvSpPr txBox="1"/>
      </xdr:nvSpPr>
      <xdr:spPr>
        <a:xfrm>
          <a:off x="12430125" y="81643"/>
          <a:ext cx="8705271" cy="654559"/>
        </a:xfrm>
        <a:prstGeom prst="rect">
          <a:avLst/>
        </a:prstGeom>
        <a:gradFill flip="none" rotWithShape="1">
          <a:gsLst>
            <a:gs pos="0">
              <a:schemeClr val="lt1">
                <a:shade val="30000"/>
                <a:satMod val="115000"/>
              </a:schemeClr>
            </a:gs>
            <a:gs pos="50000">
              <a:schemeClr val="lt1">
                <a:shade val="67500"/>
                <a:satMod val="115000"/>
              </a:schemeClr>
            </a:gs>
            <a:gs pos="100000">
              <a:schemeClr val="lt1">
                <a:shade val="100000"/>
                <a:satMod val="115000"/>
              </a:schemeClr>
            </a:gs>
          </a:gsLst>
          <a:lin ang="5400000" scaled="1"/>
          <a:tileRect/>
        </a:gra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en-US" sz="2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SEGNALI FOREX PERFORMANCE CON 5% IN OGNI OPERAZIONE</a:t>
          </a:r>
          <a:endParaRPr lang="en-US" sz="2400">
            <a:effectLst/>
          </a:endParaRPr>
        </a:p>
        <a:p>
          <a:pPr algn="ctr"/>
          <a:endParaRPr lang="en-US" sz="2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276224</xdr:colOff>
      <xdr:row>3</xdr:row>
      <xdr:rowOff>158750</xdr:rowOff>
    </xdr:from>
    <xdr:to>
      <xdr:col>27</xdr:col>
      <xdr:colOff>349250</xdr:colOff>
      <xdr:row>38</xdr:row>
      <xdr:rowOff>63500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919B914-2AF1-4901-A4C5-CF17D41857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77788</xdr:colOff>
      <xdr:row>38</xdr:row>
      <xdr:rowOff>111126</xdr:rowOff>
    </xdr:from>
    <xdr:to>
      <xdr:col>27</xdr:col>
      <xdr:colOff>127000</xdr:colOff>
      <xdr:row>65</xdr:row>
      <xdr:rowOff>109803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E80C5261-5C06-412C-8148-BE9714AF11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204107</xdr:colOff>
      <xdr:row>44</xdr:row>
      <xdr:rowOff>56696</xdr:rowOff>
    </xdr:from>
    <xdr:to>
      <xdr:col>19</xdr:col>
      <xdr:colOff>269875</xdr:colOff>
      <xdr:row>62</xdr:row>
      <xdr:rowOff>47625</xdr:rowOff>
    </xdr:to>
    <xdr:cxnSp macro="">
      <xdr:nvCxnSpPr>
        <xdr:cNvPr id="5" name="Connettore diritto 4">
          <a:extLst>
            <a:ext uri="{FF2B5EF4-FFF2-40B4-BE49-F238E27FC236}">
              <a16:creationId xmlns:a16="http://schemas.microsoft.com/office/drawing/2014/main" id="{31591013-1FD0-42F0-B25F-E6E94971AF2E}"/>
            </a:ext>
          </a:extLst>
        </xdr:cNvPr>
        <xdr:cNvCxnSpPr/>
      </xdr:nvCxnSpPr>
      <xdr:spPr>
        <a:xfrm flipH="1" flipV="1">
          <a:off x="21730607" y="9137196"/>
          <a:ext cx="65768" cy="3896179"/>
        </a:xfrm>
        <a:prstGeom prst="line">
          <a:avLst/>
        </a:prstGeom>
        <a:ln w="381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27214</xdr:colOff>
      <xdr:row>6</xdr:row>
      <xdr:rowOff>190500</xdr:rowOff>
    </xdr:from>
    <xdr:to>
      <xdr:col>20</xdr:col>
      <xdr:colOff>127000</xdr:colOff>
      <xdr:row>31</xdr:row>
      <xdr:rowOff>95250</xdr:rowOff>
    </xdr:to>
    <xdr:cxnSp macro="">
      <xdr:nvCxnSpPr>
        <xdr:cNvPr id="6" name="Connettore diritto 5">
          <a:extLst>
            <a:ext uri="{FF2B5EF4-FFF2-40B4-BE49-F238E27FC236}">
              <a16:creationId xmlns:a16="http://schemas.microsoft.com/office/drawing/2014/main" id="{A2A86E3E-0E06-4373-849A-C3F663E380FC}"/>
            </a:ext>
          </a:extLst>
        </xdr:cNvPr>
        <xdr:cNvCxnSpPr/>
      </xdr:nvCxnSpPr>
      <xdr:spPr>
        <a:xfrm flipH="1" flipV="1">
          <a:off x="22156964" y="1857375"/>
          <a:ext cx="99786" cy="4826000"/>
        </a:xfrm>
        <a:prstGeom prst="line">
          <a:avLst/>
        </a:prstGeom>
        <a:ln w="381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142877</xdr:colOff>
      <xdr:row>7</xdr:row>
      <xdr:rowOff>130968</xdr:rowOff>
    </xdr:from>
    <xdr:to>
      <xdr:col>19</xdr:col>
      <xdr:colOff>571500</xdr:colOff>
      <xdr:row>7</xdr:row>
      <xdr:rowOff>130968</xdr:rowOff>
    </xdr:to>
    <xdr:cxnSp macro="">
      <xdr:nvCxnSpPr>
        <xdr:cNvPr id="8" name="Connettore 2 7">
          <a:extLst>
            <a:ext uri="{FF2B5EF4-FFF2-40B4-BE49-F238E27FC236}">
              <a16:creationId xmlns:a16="http://schemas.microsoft.com/office/drawing/2014/main" id="{2400A3A2-1D03-475A-B800-292D6274C502}"/>
            </a:ext>
          </a:extLst>
        </xdr:cNvPr>
        <xdr:cNvCxnSpPr>
          <a:cxnSpLocks/>
        </xdr:cNvCxnSpPr>
      </xdr:nvCxnSpPr>
      <xdr:spPr>
        <a:xfrm>
          <a:off x="13442158" y="1916906"/>
          <a:ext cx="2857498" cy="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309562</xdr:colOff>
      <xdr:row>7</xdr:row>
      <xdr:rowOff>116680</xdr:rowOff>
    </xdr:from>
    <xdr:to>
      <xdr:col>13</xdr:col>
      <xdr:colOff>271464</xdr:colOff>
      <xdr:row>7</xdr:row>
      <xdr:rowOff>119062</xdr:rowOff>
    </xdr:to>
    <xdr:cxnSp macro="">
      <xdr:nvCxnSpPr>
        <xdr:cNvPr id="10" name="Connettore 2 9">
          <a:extLst>
            <a:ext uri="{FF2B5EF4-FFF2-40B4-BE49-F238E27FC236}">
              <a16:creationId xmlns:a16="http://schemas.microsoft.com/office/drawing/2014/main" id="{90B036DE-C658-4148-813B-92BC7195F4C3}"/>
            </a:ext>
          </a:extLst>
        </xdr:cNvPr>
        <xdr:cNvCxnSpPr/>
      </xdr:nvCxnSpPr>
      <xdr:spPr>
        <a:xfrm flipH="1">
          <a:off x="9965531" y="1902618"/>
          <a:ext cx="2390777" cy="2382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92871</xdr:colOff>
      <xdr:row>6</xdr:row>
      <xdr:rowOff>166687</xdr:rowOff>
    </xdr:from>
    <xdr:to>
      <xdr:col>21</xdr:col>
      <xdr:colOff>452438</xdr:colOff>
      <xdr:row>7</xdr:row>
      <xdr:rowOff>285750</xdr:rowOff>
    </xdr:to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5633074B-E2EE-4A7A-85C7-8DF7F8502214}"/>
            </a:ext>
          </a:extLst>
        </xdr:cNvPr>
        <xdr:cNvSpPr txBox="1"/>
      </xdr:nvSpPr>
      <xdr:spPr>
        <a:xfrm>
          <a:off x="16428246" y="1750218"/>
          <a:ext cx="966786" cy="3214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000"/>
            <a:t>2020</a:t>
          </a:r>
        </a:p>
      </xdr:txBody>
    </xdr:sp>
    <xdr:clientData/>
  </xdr:twoCellAnchor>
  <xdr:twoCellAnchor>
    <xdr:from>
      <xdr:col>13</xdr:col>
      <xdr:colOff>316707</xdr:colOff>
      <xdr:row>6</xdr:row>
      <xdr:rowOff>164306</xdr:rowOff>
    </xdr:from>
    <xdr:to>
      <xdr:col>15</xdr:col>
      <xdr:colOff>104775</xdr:colOff>
      <xdr:row>7</xdr:row>
      <xdr:rowOff>295275</xdr:rowOff>
    </xdr:to>
    <xdr:sp macro="" textlink="">
      <xdr:nvSpPr>
        <xdr:cNvPr id="15" name="CasellaDiTesto 14">
          <a:extLst>
            <a:ext uri="{FF2B5EF4-FFF2-40B4-BE49-F238E27FC236}">
              <a16:creationId xmlns:a16="http://schemas.microsoft.com/office/drawing/2014/main" id="{EF8B03EF-3203-423C-BBCC-2BF63A99C532}"/>
            </a:ext>
          </a:extLst>
        </xdr:cNvPr>
        <xdr:cNvSpPr txBox="1"/>
      </xdr:nvSpPr>
      <xdr:spPr>
        <a:xfrm>
          <a:off x="12401551" y="1747837"/>
          <a:ext cx="1002505" cy="3333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000"/>
            <a:t>2019</a:t>
          </a:r>
        </a:p>
      </xdr:txBody>
    </xdr:sp>
    <xdr:clientData/>
  </xdr:twoCellAnchor>
  <xdr:twoCellAnchor>
    <xdr:from>
      <xdr:col>9</xdr:col>
      <xdr:colOff>11908</xdr:colOff>
      <xdr:row>4</xdr:row>
      <xdr:rowOff>71438</xdr:rowOff>
    </xdr:from>
    <xdr:to>
      <xdr:col>23</xdr:col>
      <xdr:colOff>285752</xdr:colOff>
      <xdr:row>5</xdr:row>
      <xdr:rowOff>142876</xdr:rowOff>
    </xdr:to>
    <xdr:sp macro="" textlink="">
      <xdr:nvSpPr>
        <xdr:cNvPr id="18" name="CasellaDiTesto 17">
          <a:extLst>
            <a:ext uri="{FF2B5EF4-FFF2-40B4-BE49-F238E27FC236}">
              <a16:creationId xmlns:a16="http://schemas.microsoft.com/office/drawing/2014/main" id="{9D363B2A-167E-45B6-997D-17C41D894C17}"/>
            </a:ext>
          </a:extLst>
        </xdr:cNvPr>
        <xdr:cNvSpPr txBox="1"/>
      </xdr:nvSpPr>
      <xdr:spPr>
        <a:xfrm>
          <a:off x="9667877" y="1000126"/>
          <a:ext cx="8774906" cy="535781"/>
        </a:xfrm>
        <a:prstGeom prst="rect">
          <a:avLst/>
        </a:prstGeom>
        <a:gradFill flip="none" rotWithShape="1">
          <a:gsLst>
            <a:gs pos="0">
              <a:schemeClr val="lt1">
                <a:shade val="30000"/>
                <a:satMod val="115000"/>
              </a:schemeClr>
            </a:gs>
            <a:gs pos="50000">
              <a:schemeClr val="lt1">
                <a:shade val="67500"/>
                <a:satMod val="115000"/>
              </a:schemeClr>
            </a:gs>
            <a:gs pos="100000">
              <a:schemeClr val="lt1">
                <a:shade val="100000"/>
                <a:satMod val="115000"/>
              </a:schemeClr>
            </a:gs>
          </a:gsLst>
          <a:lin ang="5400000" scaled="1"/>
          <a:tileRect/>
        </a:gra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en-US" sz="2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SEGNALI AZIONARIO PERFORMANCE CON 5% IN OGNI OPERAZIONE</a:t>
          </a:r>
          <a:endParaRPr lang="en-US" sz="2400">
            <a:effectLst/>
          </a:endParaRPr>
        </a:p>
        <a:p>
          <a:pPr algn="ctr"/>
          <a:endParaRPr lang="en-US" sz="24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95E50-BE22-4DAC-B749-D95ED9EF0F5E}">
  <dimension ref="A1:AG121"/>
  <sheetViews>
    <sheetView tabSelected="1" zoomScale="60" zoomScaleNormal="60" workbookViewId="0">
      <selection activeCell="F3" sqref="F3"/>
    </sheetView>
  </sheetViews>
  <sheetFormatPr defaultRowHeight="15" x14ac:dyDescent="0.25"/>
  <cols>
    <col min="1" max="1" width="7.140625" style="4" customWidth="1"/>
    <col min="2" max="2" width="12.140625" style="4" bestFit="1" customWidth="1"/>
    <col min="3" max="3" width="13.5703125" style="4" customWidth="1"/>
    <col min="4" max="5" width="25.85546875" style="4" bestFit="1" customWidth="1"/>
    <col min="6" max="9" width="25.85546875" style="4" customWidth="1"/>
    <col min="10" max="10" width="26.28515625" style="4" customWidth="1"/>
    <col min="11" max="11" width="14.5703125" style="4" bestFit="1" customWidth="1"/>
    <col min="12" max="12" width="16.5703125" style="4" bestFit="1" customWidth="1"/>
    <col min="13" max="13" width="9.140625" style="4"/>
    <col min="28" max="33" width="9.140625" style="4"/>
  </cols>
  <sheetData>
    <row r="1" spans="2:12" ht="28.5" customHeight="1" thickBot="1" x14ac:dyDescent="0.3"/>
    <row r="2" spans="2:12" ht="58.5" customHeight="1" thickBot="1" x14ac:dyDescent="0.3">
      <c r="D2" s="9" t="s">
        <v>88</v>
      </c>
      <c r="E2" s="48" t="s">
        <v>89</v>
      </c>
      <c r="F2" s="48" t="s">
        <v>159</v>
      </c>
      <c r="G2" s="39"/>
      <c r="H2" s="39"/>
      <c r="I2" s="39"/>
    </row>
    <row r="3" spans="2:12" ht="19.5" thickBot="1" x14ac:dyDescent="0.35">
      <c r="D3" s="37">
        <f>L36</f>
        <v>1.917</v>
      </c>
      <c r="E3" s="38">
        <f>(K5/C5)*(SUM(E43:E72)+SUM(G43:G72)+SUM(I43:I72))</f>
        <v>1.8200000000000003</v>
      </c>
      <c r="F3" s="64">
        <f>(K5/C5)*(SUM(E73:E121)+SUM(G73:G121)+SUM(I73:I121))</f>
        <v>0.21000000000000002</v>
      </c>
      <c r="G3" s="40"/>
      <c r="H3" s="40"/>
      <c r="I3" s="40"/>
    </row>
    <row r="5" spans="2:12" ht="36.75" customHeight="1" x14ac:dyDescent="0.25">
      <c r="C5" s="1">
        <v>10000</v>
      </c>
      <c r="D5" s="2"/>
      <c r="E5" s="2"/>
      <c r="F5" s="2"/>
      <c r="G5" s="2"/>
      <c r="H5" s="2"/>
      <c r="I5" s="2"/>
      <c r="J5" s="2"/>
      <c r="K5" s="1">
        <v>500</v>
      </c>
      <c r="L5" s="3">
        <f>K52-C5</f>
        <v>35220</v>
      </c>
    </row>
    <row r="6" spans="2:12" x14ac:dyDescent="0.25">
      <c r="C6" s="5">
        <v>0.05</v>
      </c>
      <c r="D6" s="4" t="s">
        <v>0</v>
      </c>
      <c r="E6" s="4" t="s">
        <v>1</v>
      </c>
      <c r="J6" s="4" t="s">
        <v>2</v>
      </c>
      <c r="K6" s="4" t="s">
        <v>3</v>
      </c>
      <c r="L6" s="4" t="s">
        <v>4</v>
      </c>
    </row>
    <row r="7" spans="2:12" ht="15.75" thickBot="1" x14ac:dyDescent="0.3">
      <c r="C7" s="6"/>
      <c r="D7" s="4">
        <v>0</v>
      </c>
      <c r="K7" s="4">
        <v>10000</v>
      </c>
      <c r="L7" s="7">
        <v>0</v>
      </c>
    </row>
    <row r="8" spans="2:12" ht="15" customHeight="1" x14ac:dyDescent="0.25">
      <c r="B8" s="50">
        <v>2019</v>
      </c>
      <c r="C8" s="11" t="s">
        <v>5</v>
      </c>
      <c r="D8" s="13" t="s">
        <v>106</v>
      </c>
      <c r="E8" s="13">
        <v>3</v>
      </c>
      <c r="F8" s="12" t="s">
        <v>6</v>
      </c>
      <c r="G8" s="41">
        <v>1</v>
      </c>
      <c r="H8" s="13"/>
      <c r="I8" s="13"/>
      <c r="J8" s="13">
        <f>E8+G8</f>
        <v>4</v>
      </c>
      <c r="K8" s="13">
        <f>$C$5+$K$5*E8</f>
        <v>11500</v>
      </c>
      <c r="L8" s="14">
        <f>(K8-$C$5)/$C$5</f>
        <v>0.15</v>
      </c>
    </row>
    <row r="9" spans="2:12" ht="15" customHeight="1" x14ac:dyDescent="0.25">
      <c r="B9" s="51"/>
      <c r="C9" s="15" t="s">
        <v>7</v>
      </c>
      <c r="D9" s="17" t="s">
        <v>107</v>
      </c>
      <c r="E9" s="17">
        <v>-1</v>
      </c>
      <c r="F9" s="16" t="s">
        <v>8</v>
      </c>
      <c r="G9" s="27">
        <v>-1</v>
      </c>
      <c r="J9" s="4">
        <f>J8+E9+G9+I9</f>
        <v>2</v>
      </c>
      <c r="K9" s="44">
        <f>K8+((E9+G9+I9)*$K$5)</f>
        <v>10500</v>
      </c>
      <c r="L9" s="18">
        <f t="shared" ref="L9:L65" si="0">(K9-$C$5)/$C$5</f>
        <v>0.05</v>
      </c>
    </row>
    <row r="10" spans="2:12" ht="15" customHeight="1" x14ac:dyDescent="0.25">
      <c r="B10" s="51"/>
      <c r="C10" s="15" t="s">
        <v>9</v>
      </c>
      <c r="D10" s="17" t="s">
        <v>108</v>
      </c>
      <c r="E10" s="17">
        <v>-1</v>
      </c>
      <c r="F10" s="16" t="s">
        <v>10</v>
      </c>
      <c r="G10" s="27">
        <v>-1</v>
      </c>
      <c r="J10" s="4">
        <f t="shared" ref="J10:J68" si="1">J9+E10+G10+I10</f>
        <v>0</v>
      </c>
      <c r="K10" s="44">
        <f t="shared" ref="K10:K68" si="2">K9+((E10+G10+I10)*$K$5)</f>
        <v>9500</v>
      </c>
      <c r="L10" s="18">
        <f t="shared" si="0"/>
        <v>-0.05</v>
      </c>
    </row>
    <row r="11" spans="2:12" ht="15" customHeight="1" x14ac:dyDescent="0.25">
      <c r="B11" s="51"/>
      <c r="C11" s="15" t="s">
        <v>11</v>
      </c>
      <c r="D11" s="17" t="s">
        <v>109</v>
      </c>
      <c r="E11" s="17">
        <v>5</v>
      </c>
      <c r="F11" s="16" t="s">
        <v>12</v>
      </c>
      <c r="G11" s="27">
        <v>1.5</v>
      </c>
      <c r="J11" s="4">
        <f t="shared" si="1"/>
        <v>6.5</v>
      </c>
      <c r="K11" s="44">
        <f t="shared" si="2"/>
        <v>12750</v>
      </c>
      <c r="L11" s="18">
        <f t="shared" si="0"/>
        <v>0.27500000000000002</v>
      </c>
    </row>
    <row r="12" spans="2:12" ht="15" customHeight="1" x14ac:dyDescent="0.25">
      <c r="B12" s="51"/>
      <c r="C12" s="15" t="s">
        <v>13</v>
      </c>
      <c r="D12" s="17" t="s">
        <v>110</v>
      </c>
      <c r="E12" s="17">
        <v>1</v>
      </c>
      <c r="F12" s="16" t="s">
        <v>14</v>
      </c>
      <c r="G12" s="27">
        <v>1</v>
      </c>
      <c r="J12" s="4">
        <f t="shared" si="1"/>
        <v>8.5</v>
      </c>
      <c r="K12" s="44">
        <f t="shared" si="2"/>
        <v>13750</v>
      </c>
      <c r="L12" s="18">
        <f t="shared" si="0"/>
        <v>0.375</v>
      </c>
    </row>
    <row r="13" spans="2:12" ht="15" customHeight="1" x14ac:dyDescent="0.25">
      <c r="B13" s="51"/>
      <c r="C13" s="15" t="s">
        <v>15</v>
      </c>
      <c r="D13" s="17" t="s">
        <v>111</v>
      </c>
      <c r="E13" s="17">
        <v>1</v>
      </c>
      <c r="F13" s="16" t="s">
        <v>16</v>
      </c>
      <c r="G13" s="27">
        <v>-0.5</v>
      </c>
      <c r="J13" s="4">
        <f t="shared" si="1"/>
        <v>9</v>
      </c>
      <c r="K13" s="44">
        <f t="shared" si="2"/>
        <v>14000</v>
      </c>
      <c r="L13" s="18">
        <f t="shared" si="0"/>
        <v>0.4</v>
      </c>
    </row>
    <row r="14" spans="2:12" ht="15" customHeight="1" x14ac:dyDescent="0.25">
      <c r="B14" s="51"/>
      <c r="C14" s="15" t="s">
        <v>17</v>
      </c>
      <c r="D14" s="17" t="s">
        <v>112</v>
      </c>
      <c r="E14" s="17">
        <v>0.6</v>
      </c>
      <c r="F14" s="16" t="s">
        <v>18</v>
      </c>
      <c r="G14" s="27">
        <v>1.2</v>
      </c>
      <c r="J14" s="4">
        <f t="shared" si="1"/>
        <v>10.799999999999999</v>
      </c>
      <c r="K14" s="44">
        <f t="shared" si="2"/>
        <v>14900</v>
      </c>
      <c r="L14" s="18">
        <f t="shared" si="0"/>
        <v>0.49</v>
      </c>
    </row>
    <row r="15" spans="2:12" ht="15" customHeight="1" x14ac:dyDescent="0.25">
      <c r="B15" s="51"/>
      <c r="C15" s="15" t="s">
        <v>19</v>
      </c>
      <c r="D15" s="17" t="s">
        <v>113</v>
      </c>
      <c r="E15" s="17">
        <v>-1</v>
      </c>
      <c r="F15" s="16" t="s">
        <v>20</v>
      </c>
      <c r="G15" s="27">
        <v>-1</v>
      </c>
      <c r="J15" s="4">
        <f t="shared" si="1"/>
        <v>8.7999999999999989</v>
      </c>
      <c r="K15" s="44">
        <f t="shared" si="2"/>
        <v>13900</v>
      </c>
      <c r="L15" s="18">
        <f t="shared" si="0"/>
        <v>0.39</v>
      </c>
    </row>
    <row r="16" spans="2:12" ht="15" customHeight="1" x14ac:dyDescent="0.25">
      <c r="B16" s="51"/>
      <c r="C16" s="15" t="s">
        <v>21</v>
      </c>
      <c r="D16" s="17" t="s">
        <v>114</v>
      </c>
      <c r="E16" s="17">
        <v>-1</v>
      </c>
      <c r="F16" s="16" t="s">
        <v>22</v>
      </c>
      <c r="G16" s="27">
        <v>-1</v>
      </c>
      <c r="J16" s="4">
        <f t="shared" si="1"/>
        <v>6.7999999999999989</v>
      </c>
      <c r="K16" s="44">
        <f t="shared" si="2"/>
        <v>12900</v>
      </c>
      <c r="L16" s="18">
        <f t="shared" si="0"/>
        <v>0.28999999999999998</v>
      </c>
    </row>
    <row r="17" spans="2:12" ht="15" customHeight="1" x14ac:dyDescent="0.25">
      <c r="B17" s="51"/>
      <c r="C17" s="15" t="s">
        <v>23</v>
      </c>
      <c r="D17" s="17" t="s">
        <v>111</v>
      </c>
      <c r="E17" s="17">
        <v>1</v>
      </c>
      <c r="F17" s="16" t="s">
        <v>24</v>
      </c>
      <c r="G17" s="27">
        <v>0</v>
      </c>
      <c r="J17" s="4">
        <f t="shared" si="1"/>
        <v>7.7999999999999989</v>
      </c>
      <c r="K17" s="44">
        <f t="shared" si="2"/>
        <v>13400</v>
      </c>
      <c r="L17" s="18">
        <f t="shared" si="0"/>
        <v>0.34</v>
      </c>
    </row>
    <row r="18" spans="2:12" ht="15" customHeight="1" x14ac:dyDescent="0.25">
      <c r="B18" s="51"/>
      <c r="C18" s="15" t="s">
        <v>25</v>
      </c>
      <c r="D18" s="17" t="s">
        <v>115</v>
      </c>
      <c r="E18" s="17">
        <v>3</v>
      </c>
      <c r="F18" s="16" t="s">
        <v>26</v>
      </c>
      <c r="G18" s="27">
        <v>1.5</v>
      </c>
      <c r="J18" s="4">
        <f t="shared" si="1"/>
        <v>12.299999999999999</v>
      </c>
      <c r="K18" s="44">
        <f t="shared" si="2"/>
        <v>15650</v>
      </c>
      <c r="L18" s="18">
        <f t="shared" si="0"/>
        <v>0.56499999999999995</v>
      </c>
    </row>
    <row r="19" spans="2:12" ht="15" customHeight="1" x14ac:dyDescent="0.25">
      <c r="B19" s="51"/>
      <c r="C19" s="15" t="s">
        <v>27</v>
      </c>
      <c r="D19" s="17" t="s">
        <v>116</v>
      </c>
      <c r="E19" s="17">
        <v>1</v>
      </c>
      <c r="F19" s="16" t="s">
        <v>28</v>
      </c>
      <c r="G19" s="27">
        <v>2</v>
      </c>
      <c r="J19" s="4">
        <f t="shared" si="1"/>
        <v>15.299999999999999</v>
      </c>
      <c r="K19" s="44">
        <f t="shared" si="2"/>
        <v>17150</v>
      </c>
      <c r="L19" s="18">
        <f t="shared" si="0"/>
        <v>0.71499999999999997</v>
      </c>
    </row>
    <row r="20" spans="2:12" ht="15" customHeight="1" x14ac:dyDescent="0.25">
      <c r="B20" s="51"/>
      <c r="C20" s="15" t="s">
        <v>29</v>
      </c>
      <c r="D20" s="17" t="s">
        <v>117</v>
      </c>
      <c r="E20" s="17">
        <v>1</v>
      </c>
      <c r="F20" s="16" t="s">
        <v>30</v>
      </c>
      <c r="G20" s="27">
        <v>2</v>
      </c>
      <c r="J20" s="4">
        <f t="shared" si="1"/>
        <v>18.299999999999997</v>
      </c>
      <c r="K20" s="44">
        <f t="shared" si="2"/>
        <v>18650</v>
      </c>
      <c r="L20" s="18">
        <f t="shared" si="0"/>
        <v>0.86499999999999999</v>
      </c>
    </row>
    <row r="21" spans="2:12" ht="15" customHeight="1" x14ac:dyDescent="0.25">
      <c r="B21" s="51"/>
      <c r="C21" s="15" t="s">
        <v>31</v>
      </c>
      <c r="D21" s="17" t="s">
        <v>110</v>
      </c>
      <c r="E21" s="17">
        <v>1</v>
      </c>
      <c r="F21" s="16" t="s">
        <v>32</v>
      </c>
      <c r="G21" s="27">
        <v>5</v>
      </c>
      <c r="J21" s="4">
        <f t="shared" si="1"/>
        <v>24.299999999999997</v>
      </c>
      <c r="K21" s="44">
        <f t="shared" si="2"/>
        <v>21650</v>
      </c>
      <c r="L21" s="18">
        <f t="shared" si="0"/>
        <v>1.165</v>
      </c>
    </row>
    <row r="22" spans="2:12" ht="15" customHeight="1" x14ac:dyDescent="0.25">
      <c r="B22" s="51"/>
      <c r="C22" s="15" t="s">
        <v>33</v>
      </c>
      <c r="D22" s="17" t="s">
        <v>118</v>
      </c>
      <c r="E22" s="17">
        <v>1</v>
      </c>
      <c r="F22" s="16" t="s">
        <v>34</v>
      </c>
      <c r="G22" s="27">
        <v>1.5</v>
      </c>
      <c r="J22" s="4">
        <f t="shared" si="1"/>
        <v>26.799999999999997</v>
      </c>
      <c r="K22" s="44">
        <f t="shared" si="2"/>
        <v>22900</v>
      </c>
      <c r="L22" s="18">
        <f t="shared" si="0"/>
        <v>1.29</v>
      </c>
    </row>
    <row r="23" spans="2:12" ht="15" customHeight="1" x14ac:dyDescent="0.25">
      <c r="B23" s="51"/>
      <c r="C23" s="15" t="s">
        <v>35</v>
      </c>
      <c r="D23" s="17" t="s">
        <v>119</v>
      </c>
      <c r="E23" s="17">
        <v>1</v>
      </c>
      <c r="F23" s="16" t="s">
        <v>36</v>
      </c>
      <c r="G23" s="27">
        <v>-1</v>
      </c>
      <c r="J23" s="4">
        <f t="shared" si="1"/>
        <v>26.799999999999997</v>
      </c>
      <c r="K23" s="44">
        <f t="shared" si="2"/>
        <v>22900</v>
      </c>
      <c r="L23" s="18">
        <f t="shared" si="0"/>
        <v>1.29</v>
      </c>
    </row>
    <row r="24" spans="2:12" ht="15" customHeight="1" x14ac:dyDescent="0.25">
      <c r="B24" s="51"/>
      <c r="C24" s="15" t="s">
        <v>37</v>
      </c>
      <c r="D24" s="17" t="s">
        <v>120</v>
      </c>
      <c r="E24" s="17">
        <v>1</v>
      </c>
      <c r="F24" s="16" t="s">
        <v>38</v>
      </c>
      <c r="G24" s="27">
        <v>0</v>
      </c>
      <c r="J24" s="4">
        <f t="shared" si="1"/>
        <v>27.799999999999997</v>
      </c>
      <c r="K24" s="44">
        <f t="shared" si="2"/>
        <v>23400</v>
      </c>
      <c r="L24" s="18">
        <f t="shared" si="0"/>
        <v>1.34</v>
      </c>
    </row>
    <row r="25" spans="2:12" ht="15" customHeight="1" x14ac:dyDescent="0.25">
      <c r="B25" s="51"/>
      <c r="C25" s="15" t="s">
        <v>39</v>
      </c>
      <c r="D25" s="17" t="s">
        <v>121</v>
      </c>
      <c r="E25" s="17">
        <v>1.5</v>
      </c>
      <c r="F25" s="16" t="s">
        <v>40</v>
      </c>
      <c r="G25" s="27">
        <v>-1</v>
      </c>
      <c r="J25" s="4">
        <f t="shared" si="1"/>
        <v>28.299999999999997</v>
      </c>
      <c r="K25" s="44">
        <f t="shared" si="2"/>
        <v>23650</v>
      </c>
      <c r="L25" s="18">
        <f t="shared" si="0"/>
        <v>1.365</v>
      </c>
    </row>
    <row r="26" spans="2:12" ht="15" customHeight="1" x14ac:dyDescent="0.25">
      <c r="B26" s="51"/>
      <c r="C26" s="15" t="s">
        <v>41</v>
      </c>
      <c r="D26" s="17" t="s">
        <v>122</v>
      </c>
      <c r="E26" s="17">
        <v>3</v>
      </c>
      <c r="F26" s="16" t="s">
        <v>42</v>
      </c>
      <c r="G26" s="27">
        <v>-1</v>
      </c>
      <c r="J26" s="4">
        <f t="shared" si="1"/>
        <v>30.299999999999997</v>
      </c>
      <c r="K26" s="44">
        <f t="shared" si="2"/>
        <v>24650</v>
      </c>
      <c r="L26" s="18">
        <f t="shared" si="0"/>
        <v>1.4650000000000001</v>
      </c>
    </row>
    <row r="27" spans="2:12" ht="15" customHeight="1" x14ac:dyDescent="0.25">
      <c r="B27" s="51"/>
      <c r="C27" s="15" t="s">
        <v>43</v>
      </c>
      <c r="D27" s="17" t="s">
        <v>117</v>
      </c>
      <c r="E27" s="17">
        <v>2</v>
      </c>
      <c r="F27" s="16" t="s">
        <v>44</v>
      </c>
      <c r="G27" s="27">
        <v>-0.5</v>
      </c>
      <c r="J27" s="4">
        <f t="shared" si="1"/>
        <v>31.799999999999997</v>
      </c>
      <c r="K27" s="44">
        <f t="shared" si="2"/>
        <v>25400</v>
      </c>
      <c r="L27" s="18">
        <f t="shared" si="0"/>
        <v>1.54</v>
      </c>
    </row>
    <row r="28" spans="2:12" ht="15" customHeight="1" x14ac:dyDescent="0.25">
      <c r="B28" s="51"/>
      <c r="C28" s="15" t="s">
        <v>45</v>
      </c>
      <c r="D28" s="17" t="s">
        <v>123</v>
      </c>
      <c r="E28" s="17">
        <v>6</v>
      </c>
      <c r="F28" s="16" t="s">
        <v>46</v>
      </c>
      <c r="G28" s="27">
        <v>1</v>
      </c>
      <c r="J28" s="4">
        <f t="shared" si="1"/>
        <v>38.799999999999997</v>
      </c>
      <c r="K28" s="44">
        <f t="shared" si="2"/>
        <v>28900</v>
      </c>
      <c r="L28" s="18">
        <f t="shared" si="0"/>
        <v>1.89</v>
      </c>
    </row>
    <row r="29" spans="2:12" ht="15" customHeight="1" x14ac:dyDescent="0.25">
      <c r="B29" s="51"/>
      <c r="C29" s="15" t="s">
        <v>47</v>
      </c>
      <c r="D29" s="17" t="s">
        <v>113</v>
      </c>
      <c r="E29" s="17">
        <v>-1</v>
      </c>
      <c r="F29" s="16" t="s">
        <v>48</v>
      </c>
      <c r="G29" s="27">
        <v>5</v>
      </c>
      <c r="J29" s="4">
        <f t="shared" si="1"/>
        <v>42.8</v>
      </c>
      <c r="K29" s="44">
        <f t="shared" si="2"/>
        <v>30900</v>
      </c>
      <c r="L29" s="18">
        <f t="shared" si="0"/>
        <v>2.09</v>
      </c>
    </row>
    <row r="30" spans="2:12" ht="15" customHeight="1" x14ac:dyDescent="0.25">
      <c r="B30" s="51"/>
      <c r="C30" s="15" t="s">
        <v>49</v>
      </c>
      <c r="D30" s="17" t="s">
        <v>124</v>
      </c>
      <c r="E30" s="17">
        <v>-1</v>
      </c>
      <c r="F30" s="16" t="s">
        <v>50</v>
      </c>
      <c r="G30" s="27">
        <v>-1</v>
      </c>
      <c r="J30" s="4">
        <f t="shared" si="1"/>
        <v>40.799999999999997</v>
      </c>
      <c r="K30" s="44">
        <f t="shared" si="2"/>
        <v>29900</v>
      </c>
      <c r="L30" s="18">
        <f t="shared" si="0"/>
        <v>1.99</v>
      </c>
    </row>
    <row r="31" spans="2:12" ht="15" customHeight="1" x14ac:dyDescent="0.25">
      <c r="B31" s="51"/>
      <c r="C31" s="15" t="s">
        <v>51</v>
      </c>
      <c r="D31" s="17" t="s">
        <v>110</v>
      </c>
      <c r="E31" s="17">
        <v>-1</v>
      </c>
      <c r="F31" s="16" t="s">
        <v>52</v>
      </c>
      <c r="G31" s="27">
        <v>-1</v>
      </c>
      <c r="J31" s="4">
        <f t="shared" si="1"/>
        <v>38.799999999999997</v>
      </c>
      <c r="K31" s="44">
        <f t="shared" si="2"/>
        <v>28900</v>
      </c>
      <c r="L31" s="18">
        <f t="shared" si="0"/>
        <v>1.89</v>
      </c>
    </row>
    <row r="32" spans="2:12" ht="15" customHeight="1" x14ac:dyDescent="0.25">
      <c r="B32" s="51"/>
      <c r="C32" s="15" t="s">
        <v>53</v>
      </c>
      <c r="D32" s="17" t="s">
        <v>125</v>
      </c>
      <c r="E32" s="17">
        <v>1.34</v>
      </c>
      <c r="F32" s="16" t="s">
        <v>54</v>
      </c>
      <c r="G32" s="27">
        <v>1</v>
      </c>
      <c r="J32" s="4">
        <f t="shared" si="1"/>
        <v>41.14</v>
      </c>
      <c r="K32" s="44">
        <f t="shared" si="2"/>
        <v>30070</v>
      </c>
      <c r="L32" s="18">
        <f t="shared" si="0"/>
        <v>2.0070000000000001</v>
      </c>
    </row>
    <row r="33" spans="2:12" ht="15" customHeight="1" x14ac:dyDescent="0.25">
      <c r="B33" s="51"/>
      <c r="C33" s="15" t="s">
        <v>55</v>
      </c>
      <c r="D33" s="17" t="s">
        <v>113</v>
      </c>
      <c r="E33" s="17">
        <v>0.5</v>
      </c>
      <c r="F33" s="16" t="s">
        <v>56</v>
      </c>
      <c r="G33" s="27">
        <v>1.5</v>
      </c>
      <c r="J33" s="4">
        <f t="shared" si="1"/>
        <v>43.14</v>
      </c>
      <c r="K33" s="44">
        <f t="shared" si="2"/>
        <v>31070</v>
      </c>
      <c r="L33" s="18">
        <f t="shared" si="0"/>
        <v>2.1070000000000002</v>
      </c>
    </row>
    <row r="34" spans="2:12" ht="15" customHeight="1" x14ac:dyDescent="0.25">
      <c r="B34" s="51"/>
      <c r="C34" s="15" t="s">
        <v>57</v>
      </c>
      <c r="D34" s="17" t="s">
        <v>126</v>
      </c>
      <c r="E34" s="17">
        <v>-1</v>
      </c>
      <c r="F34" s="16" t="s">
        <v>58</v>
      </c>
      <c r="G34" s="27">
        <v>-1</v>
      </c>
      <c r="H34" s="17"/>
      <c r="I34" s="17"/>
      <c r="J34" s="17">
        <f t="shared" si="1"/>
        <v>41.14</v>
      </c>
      <c r="K34" s="44">
        <f t="shared" si="2"/>
        <v>30070</v>
      </c>
      <c r="L34" s="18">
        <f t="shared" si="0"/>
        <v>2.0070000000000001</v>
      </c>
    </row>
    <row r="35" spans="2:12" ht="15" customHeight="1" x14ac:dyDescent="0.25">
      <c r="B35" s="51"/>
      <c r="C35" s="15" t="s">
        <v>59</v>
      </c>
      <c r="D35" s="17" t="s">
        <v>127</v>
      </c>
      <c r="E35" s="17">
        <v>1.2</v>
      </c>
      <c r="F35" s="16" t="s">
        <v>60</v>
      </c>
      <c r="G35" s="27">
        <v>-1</v>
      </c>
      <c r="H35" s="17"/>
      <c r="I35" s="17"/>
      <c r="J35" s="17">
        <f t="shared" si="1"/>
        <v>41.34</v>
      </c>
      <c r="K35" s="44">
        <f t="shared" si="2"/>
        <v>30170</v>
      </c>
      <c r="L35" s="18">
        <f t="shared" si="0"/>
        <v>2.0169999999999999</v>
      </c>
    </row>
    <row r="36" spans="2:12" ht="15.75" customHeight="1" thickBot="1" x14ac:dyDescent="0.3">
      <c r="B36" s="51"/>
      <c r="C36" s="15" t="s">
        <v>61</v>
      </c>
      <c r="D36" s="17" t="s">
        <v>111</v>
      </c>
      <c r="E36" s="17">
        <v>-1</v>
      </c>
      <c r="F36" s="16" t="s">
        <v>62</v>
      </c>
      <c r="G36" s="27">
        <v>-1</v>
      </c>
      <c r="H36" s="17"/>
      <c r="I36" s="17"/>
      <c r="J36" s="17">
        <f t="shared" si="1"/>
        <v>39.340000000000003</v>
      </c>
      <c r="K36" s="44">
        <f t="shared" si="2"/>
        <v>29170</v>
      </c>
      <c r="L36" s="22">
        <f t="shared" si="0"/>
        <v>1.917</v>
      </c>
    </row>
    <row r="37" spans="2:12" ht="15" customHeight="1" x14ac:dyDescent="0.25">
      <c r="B37" s="51"/>
      <c r="C37" s="15" t="s">
        <v>63</v>
      </c>
      <c r="D37" s="17"/>
      <c r="E37" s="17"/>
      <c r="F37" s="16" t="s">
        <v>64</v>
      </c>
      <c r="G37" s="27">
        <v>1</v>
      </c>
      <c r="H37" s="17"/>
      <c r="I37" s="17"/>
      <c r="J37" s="17">
        <f t="shared" si="1"/>
        <v>40.340000000000003</v>
      </c>
      <c r="K37" s="44">
        <f>K36+((E37+G37+I37)*$K$5)</f>
        <v>29670</v>
      </c>
      <c r="L37" s="14">
        <f t="shared" si="0"/>
        <v>1.9670000000000001</v>
      </c>
    </row>
    <row r="38" spans="2:12" ht="15" customHeight="1" x14ac:dyDescent="0.25">
      <c r="B38" s="51"/>
      <c r="C38" s="15" t="s">
        <v>65</v>
      </c>
      <c r="D38" s="17"/>
      <c r="E38" s="17"/>
      <c r="F38" s="16" t="s">
        <v>66</v>
      </c>
      <c r="G38" s="27">
        <v>2</v>
      </c>
      <c r="H38" s="17"/>
      <c r="I38" s="17"/>
      <c r="J38" s="17">
        <f t="shared" si="1"/>
        <v>42.34</v>
      </c>
      <c r="K38" s="44">
        <f t="shared" si="2"/>
        <v>30670</v>
      </c>
      <c r="L38" s="18">
        <f t="shared" si="0"/>
        <v>2.0670000000000002</v>
      </c>
    </row>
    <row r="39" spans="2:12" ht="15" customHeight="1" x14ac:dyDescent="0.25">
      <c r="B39" s="51"/>
      <c r="C39" s="15" t="s">
        <v>67</v>
      </c>
      <c r="D39" s="17"/>
      <c r="E39" s="17"/>
      <c r="F39" s="16" t="s">
        <v>68</v>
      </c>
      <c r="G39" s="27">
        <v>0.5</v>
      </c>
      <c r="H39" s="17"/>
      <c r="I39" s="17"/>
      <c r="J39" s="17">
        <f t="shared" si="1"/>
        <v>42.84</v>
      </c>
      <c r="K39" s="44">
        <f t="shared" si="2"/>
        <v>30920</v>
      </c>
      <c r="L39" s="18">
        <f t="shared" si="0"/>
        <v>2.0920000000000001</v>
      </c>
    </row>
    <row r="40" spans="2:12" ht="15" customHeight="1" x14ac:dyDescent="0.25">
      <c r="B40" s="51"/>
      <c r="C40" s="15" t="s">
        <v>69</v>
      </c>
      <c r="D40" s="17"/>
      <c r="E40" s="17"/>
      <c r="F40" s="16" t="s">
        <v>70</v>
      </c>
      <c r="G40" s="27">
        <v>1</v>
      </c>
      <c r="H40" s="17"/>
      <c r="I40" s="17"/>
      <c r="J40" s="17">
        <f t="shared" si="1"/>
        <v>43.84</v>
      </c>
      <c r="K40" s="44">
        <f t="shared" si="2"/>
        <v>31420</v>
      </c>
      <c r="L40" s="18">
        <f t="shared" si="0"/>
        <v>2.1419999999999999</v>
      </c>
    </row>
    <row r="41" spans="2:12" ht="15" customHeight="1" x14ac:dyDescent="0.25">
      <c r="B41" s="51"/>
      <c r="C41" s="15" t="s">
        <v>71</v>
      </c>
      <c r="D41" s="17"/>
      <c r="E41" s="17"/>
      <c r="F41" s="16" t="s">
        <v>72</v>
      </c>
      <c r="G41" s="27">
        <v>-1</v>
      </c>
      <c r="H41" s="17"/>
      <c r="I41" s="17"/>
      <c r="J41" s="17">
        <f t="shared" si="1"/>
        <v>42.84</v>
      </c>
      <c r="K41" s="44">
        <f t="shared" si="2"/>
        <v>30920</v>
      </c>
      <c r="L41" s="18">
        <f t="shared" si="0"/>
        <v>2.0920000000000001</v>
      </c>
    </row>
    <row r="42" spans="2:12" ht="15" customHeight="1" thickBot="1" x14ac:dyDescent="0.3">
      <c r="B42" s="51"/>
      <c r="C42" s="15" t="s">
        <v>73</v>
      </c>
      <c r="D42" s="17"/>
      <c r="E42" s="17"/>
      <c r="F42" s="16" t="s">
        <v>74</v>
      </c>
      <c r="G42" s="27">
        <v>3</v>
      </c>
      <c r="H42" s="17"/>
      <c r="I42" s="17"/>
      <c r="J42" s="17">
        <f t="shared" si="1"/>
        <v>45.84</v>
      </c>
      <c r="K42" s="44">
        <f t="shared" si="2"/>
        <v>32420</v>
      </c>
      <c r="L42" s="18">
        <f t="shared" si="0"/>
        <v>2.242</v>
      </c>
    </row>
    <row r="43" spans="2:12" ht="15" customHeight="1" x14ac:dyDescent="0.25">
      <c r="B43" s="52">
        <v>2020</v>
      </c>
      <c r="C43" s="11" t="s">
        <v>5</v>
      </c>
      <c r="D43" s="13" t="s">
        <v>127</v>
      </c>
      <c r="E43" s="13">
        <v>-1</v>
      </c>
      <c r="F43" s="13" t="s">
        <v>75</v>
      </c>
      <c r="G43" s="13">
        <v>1</v>
      </c>
      <c r="H43" s="13" t="s">
        <v>136</v>
      </c>
      <c r="I43" s="13">
        <v>2</v>
      </c>
      <c r="J43" s="13">
        <f t="shared" si="1"/>
        <v>47.84</v>
      </c>
      <c r="K43" s="46">
        <f t="shared" si="2"/>
        <v>33420</v>
      </c>
      <c r="L43" s="14">
        <f t="shared" si="0"/>
        <v>2.3420000000000001</v>
      </c>
    </row>
    <row r="44" spans="2:12" ht="15" customHeight="1" x14ac:dyDescent="0.25">
      <c r="B44" s="52"/>
      <c r="C44" s="15" t="s">
        <v>7</v>
      </c>
      <c r="D44" s="17" t="s">
        <v>141</v>
      </c>
      <c r="E44" s="17">
        <v>-1</v>
      </c>
      <c r="F44" s="17" t="s">
        <v>76</v>
      </c>
      <c r="G44" s="17">
        <v>1.8</v>
      </c>
      <c r="H44" s="17"/>
      <c r="I44" s="17"/>
      <c r="J44" s="17">
        <f t="shared" si="1"/>
        <v>48.64</v>
      </c>
      <c r="K44" s="45">
        <f t="shared" si="2"/>
        <v>33820</v>
      </c>
      <c r="L44" s="18">
        <f t="shared" si="0"/>
        <v>2.3820000000000001</v>
      </c>
    </row>
    <row r="45" spans="2:12" ht="15" customHeight="1" x14ac:dyDescent="0.25">
      <c r="B45" s="52"/>
      <c r="C45" s="15" t="s">
        <v>9</v>
      </c>
      <c r="D45" s="17" t="s">
        <v>117</v>
      </c>
      <c r="E45" s="17">
        <v>2</v>
      </c>
      <c r="F45" s="17" t="s">
        <v>77</v>
      </c>
      <c r="G45" s="17">
        <v>1</v>
      </c>
      <c r="H45" s="17"/>
      <c r="I45" s="17"/>
      <c r="J45" s="17">
        <f t="shared" si="1"/>
        <v>51.64</v>
      </c>
      <c r="K45" s="45">
        <f t="shared" si="2"/>
        <v>35320</v>
      </c>
      <c r="L45" s="18">
        <f t="shared" si="0"/>
        <v>2.532</v>
      </c>
    </row>
    <row r="46" spans="2:12" ht="15" customHeight="1" x14ac:dyDescent="0.25">
      <c r="B46" s="52"/>
      <c r="C46" s="15" t="s">
        <v>11</v>
      </c>
      <c r="D46" s="17" t="s">
        <v>128</v>
      </c>
      <c r="E46" s="17">
        <v>-1</v>
      </c>
      <c r="F46" s="17" t="s">
        <v>78</v>
      </c>
      <c r="G46" s="17">
        <v>2</v>
      </c>
      <c r="H46" s="17"/>
      <c r="I46" s="17"/>
      <c r="J46" s="17">
        <f t="shared" si="1"/>
        <v>52.64</v>
      </c>
      <c r="K46" s="45">
        <f t="shared" si="2"/>
        <v>35820</v>
      </c>
      <c r="L46" s="18">
        <f t="shared" si="0"/>
        <v>2.5819999999999999</v>
      </c>
    </row>
    <row r="47" spans="2:12" ht="15" customHeight="1" x14ac:dyDescent="0.25">
      <c r="B47" s="52"/>
      <c r="C47" s="15" t="s">
        <v>13</v>
      </c>
      <c r="D47" s="17" t="s">
        <v>129</v>
      </c>
      <c r="E47" s="17">
        <v>2</v>
      </c>
      <c r="F47" s="17" t="s">
        <v>79</v>
      </c>
      <c r="G47" s="17">
        <v>2</v>
      </c>
      <c r="H47" s="17"/>
      <c r="I47" s="17"/>
      <c r="J47" s="17">
        <f t="shared" si="1"/>
        <v>56.64</v>
      </c>
      <c r="K47" s="45">
        <f t="shared" si="2"/>
        <v>37820</v>
      </c>
      <c r="L47" s="18">
        <f t="shared" si="0"/>
        <v>2.782</v>
      </c>
    </row>
    <row r="48" spans="2:12" ht="15" customHeight="1" x14ac:dyDescent="0.25">
      <c r="B48" s="52"/>
      <c r="C48" s="15" t="s">
        <v>15</v>
      </c>
      <c r="D48" s="17" t="s">
        <v>125</v>
      </c>
      <c r="E48" s="17">
        <v>0</v>
      </c>
      <c r="F48" s="17" t="s">
        <v>80</v>
      </c>
      <c r="G48" s="17">
        <v>2</v>
      </c>
      <c r="H48" s="17"/>
      <c r="I48" s="17"/>
      <c r="J48" s="17">
        <f t="shared" si="1"/>
        <v>58.64</v>
      </c>
      <c r="K48" s="45">
        <f t="shared" si="2"/>
        <v>38820</v>
      </c>
      <c r="L48" s="18">
        <f t="shared" si="0"/>
        <v>2.8820000000000001</v>
      </c>
    </row>
    <row r="49" spans="2:27" ht="15" customHeight="1" x14ac:dyDescent="0.25">
      <c r="B49" s="52"/>
      <c r="C49" s="15" t="s">
        <v>17</v>
      </c>
      <c r="D49" s="17" t="s">
        <v>112</v>
      </c>
      <c r="E49" s="17">
        <v>1.3</v>
      </c>
      <c r="F49" s="17" t="s">
        <v>81</v>
      </c>
      <c r="G49" s="17">
        <v>0.5</v>
      </c>
      <c r="H49" s="17"/>
      <c r="I49" s="17"/>
      <c r="J49" s="17">
        <f t="shared" si="1"/>
        <v>60.44</v>
      </c>
      <c r="K49" s="45">
        <f t="shared" si="2"/>
        <v>39720</v>
      </c>
      <c r="L49" s="18">
        <f t="shared" si="0"/>
        <v>2.972</v>
      </c>
    </row>
    <row r="50" spans="2:27" ht="15.75" customHeight="1" x14ac:dyDescent="0.25">
      <c r="B50" s="52"/>
      <c r="C50" s="15" t="s">
        <v>19</v>
      </c>
      <c r="D50" s="17" t="s">
        <v>120</v>
      </c>
      <c r="E50" s="17">
        <v>-1</v>
      </c>
      <c r="F50" s="17" t="s">
        <v>82</v>
      </c>
      <c r="G50" s="17">
        <v>0.5</v>
      </c>
      <c r="H50" s="17"/>
      <c r="I50" s="17"/>
      <c r="J50" s="17">
        <f t="shared" si="1"/>
        <v>59.94</v>
      </c>
      <c r="K50" s="45">
        <f t="shared" si="2"/>
        <v>39470</v>
      </c>
      <c r="L50" s="18">
        <f t="shared" si="0"/>
        <v>2.9470000000000001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2:27" ht="15" customHeight="1" x14ac:dyDescent="0.25">
      <c r="B51" s="52"/>
      <c r="C51" s="15" t="s">
        <v>21</v>
      </c>
      <c r="D51" s="17" t="s">
        <v>130</v>
      </c>
      <c r="E51" s="17">
        <v>1.5</v>
      </c>
      <c r="F51" s="17" t="s">
        <v>83</v>
      </c>
      <c r="G51" s="17">
        <v>2</v>
      </c>
      <c r="H51" s="17"/>
      <c r="I51" s="17"/>
      <c r="J51" s="17">
        <f t="shared" si="1"/>
        <v>63.44</v>
      </c>
      <c r="K51" s="45">
        <f t="shared" si="2"/>
        <v>41220</v>
      </c>
      <c r="L51" s="18">
        <f t="shared" si="0"/>
        <v>3.1219999999999999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2:27" ht="15" customHeight="1" x14ac:dyDescent="0.25">
      <c r="B52" s="52"/>
      <c r="C52" s="15" t="s">
        <v>23</v>
      </c>
      <c r="D52" s="17" t="s">
        <v>131</v>
      </c>
      <c r="E52" s="17">
        <v>2</v>
      </c>
      <c r="F52" s="17" t="s">
        <v>84</v>
      </c>
      <c r="G52" s="17">
        <v>6</v>
      </c>
      <c r="H52" s="17"/>
      <c r="I52" s="17"/>
      <c r="J52" s="17">
        <f t="shared" si="1"/>
        <v>71.44</v>
      </c>
      <c r="K52" s="45">
        <f t="shared" si="2"/>
        <v>45220</v>
      </c>
      <c r="L52" s="18">
        <f t="shared" si="0"/>
        <v>3.5219999999999998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2:27" ht="15" customHeight="1" x14ac:dyDescent="0.25">
      <c r="B53" s="52"/>
      <c r="C53" s="15" t="s">
        <v>25</v>
      </c>
      <c r="D53" s="17" t="s">
        <v>132</v>
      </c>
      <c r="E53" s="17">
        <v>2</v>
      </c>
      <c r="F53" s="17" t="s">
        <v>85</v>
      </c>
      <c r="G53" s="17">
        <v>0.5</v>
      </c>
      <c r="H53" s="17"/>
      <c r="I53" s="17"/>
      <c r="J53" s="17">
        <f t="shared" si="1"/>
        <v>73.94</v>
      </c>
      <c r="K53" s="45">
        <f t="shared" si="2"/>
        <v>46470</v>
      </c>
      <c r="L53" s="18">
        <f t="shared" si="0"/>
        <v>3.6469999999999998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2:27" ht="15" customHeight="1" x14ac:dyDescent="0.25">
      <c r="B54" s="52"/>
      <c r="C54" s="15" t="s">
        <v>27</v>
      </c>
      <c r="D54" s="17" t="s">
        <v>133</v>
      </c>
      <c r="E54" s="17">
        <v>1</v>
      </c>
      <c r="F54" s="17" t="s">
        <v>86</v>
      </c>
      <c r="G54" s="17">
        <v>1</v>
      </c>
      <c r="H54" s="17" t="s">
        <v>137</v>
      </c>
      <c r="I54" s="17">
        <v>1</v>
      </c>
      <c r="J54" s="17">
        <f t="shared" si="1"/>
        <v>76.94</v>
      </c>
      <c r="K54" s="45">
        <f t="shared" si="2"/>
        <v>47970</v>
      </c>
      <c r="L54" s="18">
        <f t="shared" si="0"/>
        <v>3.7970000000000002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2:27" ht="15" customHeight="1" x14ac:dyDescent="0.25">
      <c r="B55" s="52"/>
      <c r="C55" s="15" t="s">
        <v>29</v>
      </c>
      <c r="D55" s="17" t="s">
        <v>110</v>
      </c>
      <c r="E55" s="17">
        <v>-1</v>
      </c>
      <c r="F55" s="17" t="s">
        <v>87</v>
      </c>
      <c r="G55" s="17">
        <v>1</v>
      </c>
      <c r="H55" s="17"/>
      <c r="I55" s="17"/>
      <c r="J55" s="17">
        <f t="shared" si="1"/>
        <v>76.94</v>
      </c>
      <c r="K55" s="45">
        <f t="shared" si="2"/>
        <v>47970</v>
      </c>
      <c r="L55" s="18">
        <f t="shared" si="0"/>
        <v>3.7970000000000002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2:27" ht="15" customHeight="1" x14ac:dyDescent="0.25">
      <c r="B56" s="52"/>
      <c r="C56" s="15" t="s">
        <v>31</v>
      </c>
      <c r="D56" s="17" t="s">
        <v>121</v>
      </c>
      <c r="E56" s="17">
        <v>2</v>
      </c>
      <c r="F56" s="17" t="s">
        <v>90</v>
      </c>
      <c r="G56" s="17">
        <v>0.2</v>
      </c>
      <c r="H56" s="17"/>
      <c r="I56" s="17"/>
      <c r="J56" s="17">
        <f t="shared" si="1"/>
        <v>79.14</v>
      </c>
      <c r="K56" s="45">
        <f t="shared" si="2"/>
        <v>49070</v>
      </c>
      <c r="L56" s="18">
        <f t="shared" si="0"/>
        <v>3.907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2:27" ht="15" customHeight="1" x14ac:dyDescent="0.25">
      <c r="B57" s="52"/>
      <c r="C57" s="15" t="s">
        <v>33</v>
      </c>
      <c r="D57" s="17" t="s">
        <v>134</v>
      </c>
      <c r="E57" s="17">
        <v>-1</v>
      </c>
      <c r="F57" s="17" t="s">
        <v>91</v>
      </c>
      <c r="G57" s="17">
        <v>1.5</v>
      </c>
      <c r="H57" s="17"/>
      <c r="I57" s="17"/>
      <c r="J57" s="17">
        <f t="shared" si="1"/>
        <v>79.64</v>
      </c>
      <c r="K57" s="45">
        <f t="shared" si="2"/>
        <v>49320</v>
      </c>
      <c r="L57" s="18">
        <f t="shared" si="0"/>
        <v>3.9319999999999999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2:27" ht="15" customHeight="1" x14ac:dyDescent="0.25">
      <c r="B58" s="52"/>
      <c r="C58" s="15" t="s">
        <v>35</v>
      </c>
      <c r="D58" s="17" t="s">
        <v>117</v>
      </c>
      <c r="E58" s="17">
        <v>-1</v>
      </c>
      <c r="F58" s="17" t="s">
        <v>92</v>
      </c>
      <c r="G58" s="17">
        <v>-1</v>
      </c>
      <c r="H58" s="17"/>
      <c r="I58" s="17"/>
      <c r="J58" s="17">
        <f t="shared" si="1"/>
        <v>77.64</v>
      </c>
      <c r="K58" s="45">
        <f t="shared" si="2"/>
        <v>48320</v>
      </c>
      <c r="L58" s="18">
        <f t="shared" si="0"/>
        <v>3.8319999999999999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2:27" ht="15" customHeight="1" x14ac:dyDescent="0.25">
      <c r="B59" s="52"/>
      <c r="C59" s="15" t="s">
        <v>37</v>
      </c>
      <c r="D59" s="17" t="s">
        <v>135</v>
      </c>
      <c r="E59" s="17">
        <v>-1</v>
      </c>
      <c r="F59" s="17" t="s">
        <v>93</v>
      </c>
      <c r="G59" s="17">
        <v>-1</v>
      </c>
      <c r="H59" s="17" t="s">
        <v>139</v>
      </c>
      <c r="I59" s="17">
        <v>0.5</v>
      </c>
      <c r="J59" s="17">
        <f t="shared" si="1"/>
        <v>76.14</v>
      </c>
      <c r="K59" s="45">
        <f t="shared" si="2"/>
        <v>47570</v>
      </c>
      <c r="L59" s="18">
        <f t="shared" si="0"/>
        <v>3.7570000000000001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2:27" ht="15" customHeight="1" x14ac:dyDescent="0.25">
      <c r="B60" s="52"/>
      <c r="C60" s="15" t="s">
        <v>51</v>
      </c>
      <c r="D60" s="17" t="s">
        <v>120</v>
      </c>
      <c r="E60" s="17">
        <v>-1</v>
      </c>
      <c r="F60" s="17" t="s">
        <v>94</v>
      </c>
      <c r="G60" s="17">
        <v>-1</v>
      </c>
      <c r="H60" s="17"/>
      <c r="I60" s="17"/>
      <c r="J60" s="17">
        <f t="shared" si="1"/>
        <v>74.14</v>
      </c>
      <c r="K60" s="45">
        <f t="shared" si="2"/>
        <v>46570</v>
      </c>
      <c r="L60" s="18">
        <f t="shared" si="0"/>
        <v>3.657</v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2:27" ht="15" customHeight="1" x14ac:dyDescent="0.25">
      <c r="B61" s="52"/>
      <c r="C61" s="15" t="s">
        <v>53</v>
      </c>
      <c r="D61" s="17"/>
      <c r="E61" s="17"/>
      <c r="F61" s="17" t="s">
        <v>85</v>
      </c>
      <c r="G61" s="17">
        <v>-1</v>
      </c>
      <c r="H61" s="17"/>
      <c r="I61" s="17"/>
      <c r="J61" s="17">
        <f t="shared" si="1"/>
        <v>73.14</v>
      </c>
      <c r="K61" s="45">
        <f t="shared" si="2"/>
        <v>46070</v>
      </c>
      <c r="L61" s="18">
        <f t="shared" si="0"/>
        <v>3.6070000000000002</v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2:27" ht="15" customHeight="1" x14ac:dyDescent="0.25">
      <c r="B62" s="52"/>
      <c r="C62" s="15" t="s">
        <v>55</v>
      </c>
      <c r="D62" s="17"/>
      <c r="E62" s="17"/>
      <c r="F62" s="17" t="s">
        <v>95</v>
      </c>
      <c r="G62" s="17">
        <v>0.6</v>
      </c>
      <c r="H62" s="17" t="s">
        <v>138</v>
      </c>
      <c r="I62" s="17">
        <v>1</v>
      </c>
      <c r="J62" s="17">
        <f t="shared" si="1"/>
        <v>74.739999999999995</v>
      </c>
      <c r="K62" s="45">
        <f t="shared" si="2"/>
        <v>46870</v>
      </c>
      <c r="L62" s="18">
        <f t="shared" si="0"/>
        <v>3.6869999999999998</v>
      </c>
    </row>
    <row r="63" spans="2:27" ht="15" customHeight="1" x14ac:dyDescent="0.25">
      <c r="B63" s="52"/>
      <c r="C63" s="15" t="s">
        <v>57</v>
      </c>
      <c r="D63" s="17"/>
      <c r="E63" s="17"/>
      <c r="F63" s="17" t="s">
        <v>100</v>
      </c>
      <c r="G63" s="17">
        <v>-1</v>
      </c>
      <c r="H63" s="17"/>
      <c r="I63" s="17"/>
      <c r="J63" s="17">
        <f t="shared" si="1"/>
        <v>73.739999999999995</v>
      </c>
      <c r="K63" s="45">
        <f t="shared" si="2"/>
        <v>46370</v>
      </c>
      <c r="L63" s="18">
        <f t="shared" si="0"/>
        <v>3.637</v>
      </c>
    </row>
    <row r="64" spans="2:27" ht="15" customHeight="1" x14ac:dyDescent="0.25">
      <c r="B64" s="52"/>
      <c r="C64" s="15" t="s">
        <v>59</v>
      </c>
      <c r="D64" s="17"/>
      <c r="E64" s="17"/>
      <c r="F64" s="17" t="s">
        <v>101</v>
      </c>
      <c r="G64" s="17">
        <v>2</v>
      </c>
      <c r="H64" s="17"/>
      <c r="I64" s="17"/>
      <c r="J64" s="17">
        <f t="shared" si="1"/>
        <v>75.739999999999995</v>
      </c>
      <c r="K64" s="45">
        <f t="shared" si="2"/>
        <v>47370</v>
      </c>
      <c r="L64" s="18">
        <f t="shared" si="0"/>
        <v>3.7370000000000001</v>
      </c>
    </row>
    <row r="65" spans="2:12" ht="15.75" customHeight="1" x14ac:dyDescent="0.25">
      <c r="B65" s="52"/>
      <c r="C65" s="15" t="s">
        <v>61</v>
      </c>
      <c r="D65" s="17"/>
      <c r="E65" s="17"/>
      <c r="F65" s="17" t="s">
        <v>102</v>
      </c>
      <c r="G65" s="17">
        <v>-1</v>
      </c>
      <c r="H65" s="17"/>
      <c r="I65" s="17"/>
      <c r="J65" s="17">
        <f t="shared" si="1"/>
        <v>74.739999999999995</v>
      </c>
      <c r="K65" s="45">
        <f t="shared" si="2"/>
        <v>46870</v>
      </c>
      <c r="L65" s="18">
        <f t="shared" si="0"/>
        <v>3.6869999999999998</v>
      </c>
    </row>
    <row r="66" spans="2:12" ht="15" customHeight="1" x14ac:dyDescent="0.25">
      <c r="B66" s="52"/>
      <c r="C66" s="15" t="s">
        <v>63</v>
      </c>
      <c r="D66" s="17"/>
      <c r="E66" s="17"/>
      <c r="F66" s="17" t="s">
        <v>103</v>
      </c>
      <c r="G66" s="17">
        <v>1.5</v>
      </c>
      <c r="H66" s="17"/>
      <c r="I66" s="17"/>
      <c r="J66" s="17">
        <f t="shared" si="1"/>
        <v>76.239999999999995</v>
      </c>
      <c r="K66" s="45">
        <f t="shared" si="2"/>
        <v>47620</v>
      </c>
      <c r="L66" s="18">
        <f t="shared" ref="L66:L68" si="3">(K66-$C$5)/$C$5</f>
        <v>3.762</v>
      </c>
    </row>
    <row r="67" spans="2:12" ht="15" customHeight="1" x14ac:dyDescent="0.25">
      <c r="B67" s="52"/>
      <c r="C67" s="15" t="s">
        <v>65</v>
      </c>
      <c r="D67" s="17"/>
      <c r="E67" s="17"/>
      <c r="F67" s="17" t="s">
        <v>105</v>
      </c>
      <c r="G67" s="17">
        <v>0.5</v>
      </c>
      <c r="H67" s="17" t="s">
        <v>151</v>
      </c>
      <c r="I67" s="17">
        <v>0.5</v>
      </c>
      <c r="J67" s="17">
        <f t="shared" si="1"/>
        <v>77.239999999999995</v>
      </c>
      <c r="K67" s="45">
        <f t="shared" si="2"/>
        <v>48120</v>
      </c>
      <c r="L67" s="18">
        <f t="shared" si="3"/>
        <v>3.8119999999999998</v>
      </c>
    </row>
    <row r="68" spans="2:12" ht="15" customHeight="1" x14ac:dyDescent="0.25">
      <c r="B68" s="52"/>
      <c r="C68" s="15" t="s">
        <v>67</v>
      </c>
      <c r="D68" s="17"/>
      <c r="E68" s="17"/>
      <c r="F68" s="17" t="s">
        <v>104</v>
      </c>
      <c r="G68" s="17">
        <v>1</v>
      </c>
      <c r="H68" s="17"/>
      <c r="I68" s="17"/>
      <c r="J68" s="17">
        <f t="shared" si="1"/>
        <v>78.239999999999995</v>
      </c>
      <c r="K68" s="45">
        <f t="shared" si="2"/>
        <v>48620</v>
      </c>
      <c r="L68" s="18">
        <f t="shared" si="3"/>
        <v>3.8620000000000001</v>
      </c>
    </row>
    <row r="69" spans="2:12" ht="15" customHeight="1" x14ac:dyDescent="0.25">
      <c r="B69" s="52"/>
      <c r="C69" s="15" t="s">
        <v>69</v>
      </c>
      <c r="D69" s="17" t="s">
        <v>109</v>
      </c>
      <c r="E69" s="17">
        <v>1.2</v>
      </c>
      <c r="F69" s="17" t="s">
        <v>140</v>
      </c>
      <c r="G69" s="17">
        <v>1.3</v>
      </c>
      <c r="H69" s="17"/>
      <c r="I69" s="17"/>
      <c r="J69" s="17">
        <f t="shared" ref="J69" si="4">J68+E69+G69+I69</f>
        <v>80.739999999999995</v>
      </c>
      <c r="K69" s="45">
        <f t="shared" ref="K69" si="5">K68+((E69+G69+I69)*$K$5)</f>
        <v>49870</v>
      </c>
      <c r="L69" s="18">
        <f t="shared" ref="L69" si="6">(K69-$C$5)/$C$5</f>
        <v>3.9870000000000001</v>
      </c>
    </row>
    <row r="70" spans="2:12" ht="15" customHeight="1" x14ac:dyDescent="0.25">
      <c r="B70" s="52"/>
      <c r="C70" s="42"/>
      <c r="D70" s="17" t="s">
        <v>116</v>
      </c>
      <c r="E70" s="17">
        <v>1</v>
      </c>
      <c r="F70" s="17" t="s">
        <v>142</v>
      </c>
      <c r="G70" s="17">
        <v>2.5</v>
      </c>
      <c r="H70" s="17"/>
      <c r="I70" s="17"/>
      <c r="J70" s="17">
        <f t="shared" ref="J70:J71" si="7">J69+E70+G70+I70</f>
        <v>84.24</v>
      </c>
      <c r="K70" s="45">
        <f t="shared" ref="K70:K71" si="8">K69+((E70+G70+I70)*$K$5)</f>
        <v>51620</v>
      </c>
      <c r="L70" s="18">
        <f t="shared" ref="L70:L71" si="9">(K70-$C$5)/$C$5</f>
        <v>4.1619999999999999</v>
      </c>
    </row>
    <row r="71" spans="2:12" ht="15" customHeight="1" x14ac:dyDescent="0.25">
      <c r="B71" s="52"/>
      <c r="C71" s="42"/>
      <c r="D71" s="17" t="s">
        <v>150</v>
      </c>
      <c r="E71" s="17">
        <v>-1</v>
      </c>
      <c r="F71" s="17" t="s">
        <v>145</v>
      </c>
      <c r="G71" s="17">
        <v>1</v>
      </c>
      <c r="H71" s="17"/>
      <c r="I71" s="17"/>
      <c r="J71" s="17">
        <f t="shared" si="7"/>
        <v>84.24</v>
      </c>
      <c r="K71" s="45">
        <f t="shared" si="8"/>
        <v>51620</v>
      </c>
      <c r="L71" s="49">
        <f t="shared" si="9"/>
        <v>4.1619999999999999</v>
      </c>
    </row>
    <row r="72" spans="2:12" ht="15.75" customHeight="1" thickBot="1" x14ac:dyDescent="0.3">
      <c r="B72" s="52"/>
      <c r="C72" s="43"/>
      <c r="D72" s="21" t="s">
        <v>153</v>
      </c>
      <c r="E72" s="21">
        <v>-1</v>
      </c>
      <c r="F72" s="21" t="s">
        <v>147</v>
      </c>
      <c r="G72" s="21">
        <v>-1</v>
      </c>
      <c r="H72" s="21"/>
      <c r="I72" s="21"/>
      <c r="J72" s="21">
        <f t="shared" ref="J72" si="10">J71+E72+G72+I72</f>
        <v>82.24</v>
      </c>
      <c r="K72" s="60">
        <f t="shared" ref="K72" si="11">K71+((E72+G72+I72)*$K$5)</f>
        <v>50620</v>
      </c>
      <c r="L72" s="61">
        <f t="shared" ref="L72" si="12">(K72-$C$5)/$C$5</f>
        <v>4.0620000000000003</v>
      </c>
    </row>
    <row r="73" spans="2:12" ht="15" customHeight="1" x14ac:dyDescent="0.25">
      <c r="B73" s="52">
        <v>2021</v>
      </c>
      <c r="C73" s="62"/>
      <c r="D73" s="13"/>
      <c r="E73" s="13"/>
      <c r="F73" s="13" t="s">
        <v>152</v>
      </c>
      <c r="G73" s="13">
        <v>1</v>
      </c>
      <c r="H73" s="13"/>
      <c r="I73" s="13"/>
      <c r="J73" s="13">
        <f t="shared" ref="J73:J75" si="13">J72+E73+G73+I73</f>
        <v>83.24</v>
      </c>
      <c r="K73" s="46">
        <f t="shared" ref="K73:K75" si="14">K72+((E73+G73+I73)*$K$5)</f>
        <v>51120</v>
      </c>
      <c r="L73" s="63">
        <f t="shared" ref="L73:L75" si="15">(K73-$C$5)/$C$5</f>
        <v>4.1120000000000001</v>
      </c>
    </row>
    <row r="74" spans="2:12" ht="15" customHeight="1" x14ac:dyDescent="0.25">
      <c r="B74" s="52"/>
      <c r="C74" s="42"/>
      <c r="D74" s="17"/>
      <c r="E74" s="17"/>
      <c r="F74" s="17" t="s">
        <v>158</v>
      </c>
      <c r="G74" s="17">
        <v>1</v>
      </c>
      <c r="H74" s="17"/>
      <c r="I74" s="17"/>
      <c r="J74" s="17">
        <f t="shared" si="13"/>
        <v>84.24</v>
      </c>
      <c r="K74" s="45">
        <f t="shared" si="14"/>
        <v>51620</v>
      </c>
      <c r="L74" s="49">
        <f t="shared" si="15"/>
        <v>4.1619999999999999</v>
      </c>
    </row>
    <row r="75" spans="2:12" ht="15" customHeight="1" x14ac:dyDescent="0.25">
      <c r="B75" s="52"/>
      <c r="C75" s="42"/>
      <c r="D75" s="17" t="s">
        <v>154</v>
      </c>
      <c r="E75" s="17">
        <v>0.7</v>
      </c>
      <c r="F75" s="17" t="s">
        <v>157</v>
      </c>
      <c r="G75" s="17">
        <v>0</v>
      </c>
      <c r="H75" s="17" t="s">
        <v>155</v>
      </c>
      <c r="I75" s="17">
        <v>1.5</v>
      </c>
      <c r="J75" s="17">
        <f t="shared" si="13"/>
        <v>86.44</v>
      </c>
      <c r="K75" s="45">
        <f t="shared" si="14"/>
        <v>52720</v>
      </c>
      <c r="L75" s="49">
        <f t="shared" si="15"/>
        <v>4.2720000000000002</v>
      </c>
    </row>
    <row r="76" spans="2:12" ht="15" customHeight="1" x14ac:dyDescent="0.25">
      <c r="B76" s="52"/>
      <c r="C76" s="42"/>
      <c r="D76" s="17"/>
      <c r="E76" s="17"/>
      <c r="F76" s="17"/>
      <c r="G76" s="17"/>
      <c r="H76" s="17"/>
      <c r="I76" s="17"/>
      <c r="J76" s="17"/>
      <c r="K76" s="17"/>
      <c r="L76" s="27"/>
    </row>
    <row r="77" spans="2:12" ht="15" customHeight="1" x14ac:dyDescent="0.25">
      <c r="B77" s="52"/>
      <c r="C77" s="42"/>
      <c r="D77" s="17"/>
      <c r="E77" s="17"/>
      <c r="F77" s="17"/>
      <c r="G77" s="17"/>
      <c r="H77" s="17"/>
      <c r="I77" s="17"/>
      <c r="J77" s="17"/>
      <c r="K77" s="17"/>
      <c r="L77" s="27"/>
    </row>
    <row r="78" spans="2:12" ht="15" customHeight="1" x14ac:dyDescent="0.25">
      <c r="B78" s="52"/>
      <c r="C78" s="42"/>
      <c r="D78" s="17"/>
      <c r="E78" s="17"/>
      <c r="F78" s="17"/>
      <c r="G78" s="17"/>
      <c r="H78" s="17"/>
      <c r="I78" s="17"/>
      <c r="J78" s="17"/>
      <c r="K78" s="17"/>
      <c r="L78" s="27"/>
    </row>
    <row r="79" spans="2:12" ht="15" customHeight="1" x14ac:dyDescent="0.25">
      <c r="B79" s="52"/>
      <c r="C79" s="42"/>
      <c r="D79" s="17"/>
      <c r="E79" s="17"/>
      <c r="F79" s="17"/>
      <c r="G79" s="17"/>
      <c r="H79" s="17"/>
      <c r="I79" s="17"/>
      <c r="J79" s="17"/>
      <c r="K79" s="17"/>
      <c r="L79" s="27"/>
    </row>
    <row r="80" spans="2:12" ht="15" customHeight="1" x14ac:dyDescent="0.25">
      <c r="B80" s="52"/>
      <c r="C80" s="42"/>
      <c r="D80" s="17"/>
      <c r="E80" s="17"/>
      <c r="F80" s="17"/>
      <c r="G80" s="17"/>
      <c r="H80" s="17"/>
      <c r="I80" s="17"/>
      <c r="J80" s="17"/>
      <c r="K80" s="17"/>
      <c r="L80" s="27"/>
    </row>
    <row r="81" spans="2:12" ht="15" customHeight="1" x14ac:dyDescent="0.25">
      <c r="B81" s="52"/>
      <c r="C81" s="42"/>
      <c r="D81" s="17"/>
      <c r="E81" s="17"/>
      <c r="F81" s="17"/>
      <c r="G81" s="17"/>
      <c r="H81" s="17"/>
      <c r="I81" s="17"/>
      <c r="J81" s="17"/>
      <c r="K81" s="17"/>
      <c r="L81" s="27"/>
    </row>
    <row r="82" spans="2:12" ht="15" customHeight="1" x14ac:dyDescent="0.25">
      <c r="B82" s="52"/>
      <c r="C82" s="42"/>
      <c r="D82" s="17"/>
      <c r="E82" s="17"/>
      <c r="F82" s="17"/>
      <c r="G82" s="17"/>
      <c r="H82" s="17"/>
      <c r="I82" s="17"/>
      <c r="J82" s="17"/>
      <c r="K82" s="17"/>
      <c r="L82" s="27"/>
    </row>
    <row r="83" spans="2:12" ht="15" customHeight="1" x14ac:dyDescent="0.25">
      <c r="B83" s="52"/>
      <c r="C83" s="42"/>
      <c r="D83" s="17"/>
      <c r="E83" s="17"/>
      <c r="F83" s="17"/>
      <c r="G83" s="17"/>
      <c r="H83" s="17"/>
      <c r="I83" s="17"/>
      <c r="J83" s="17"/>
      <c r="K83" s="17"/>
      <c r="L83" s="27"/>
    </row>
    <row r="84" spans="2:12" ht="15" customHeight="1" x14ac:dyDescent="0.25">
      <c r="B84" s="52"/>
      <c r="C84" s="42"/>
      <c r="D84" s="17"/>
      <c r="E84" s="17"/>
      <c r="F84" s="17"/>
      <c r="G84" s="17"/>
      <c r="H84" s="17"/>
      <c r="I84" s="17"/>
      <c r="J84" s="17"/>
      <c r="K84" s="17"/>
      <c r="L84" s="27"/>
    </row>
    <row r="85" spans="2:12" ht="15" customHeight="1" x14ac:dyDescent="0.25">
      <c r="B85" s="52"/>
      <c r="C85" s="42"/>
      <c r="D85" s="17"/>
      <c r="E85" s="17"/>
      <c r="F85" s="17"/>
      <c r="G85" s="17"/>
      <c r="H85" s="17"/>
      <c r="I85" s="17"/>
      <c r="J85" s="17"/>
      <c r="K85" s="17"/>
      <c r="L85" s="27"/>
    </row>
    <row r="86" spans="2:12" ht="15" customHeight="1" x14ac:dyDescent="0.25">
      <c r="B86" s="52"/>
      <c r="C86" s="42"/>
      <c r="D86" s="17"/>
      <c r="E86" s="17"/>
      <c r="F86" s="17"/>
      <c r="G86" s="17"/>
      <c r="H86" s="17"/>
      <c r="I86" s="17"/>
      <c r="J86" s="17"/>
      <c r="K86" s="17"/>
      <c r="L86" s="27"/>
    </row>
    <row r="87" spans="2:12" ht="15" customHeight="1" x14ac:dyDescent="0.25">
      <c r="B87" s="52"/>
      <c r="C87" s="42"/>
      <c r="D87" s="17"/>
      <c r="E87" s="17"/>
      <c r="F87" s="17"/>
      <c r="G87" s="17"/>
      <c r="H87" s="17"/>
      <c r="I87" s="17"/>
      <c r="J87" s="17"/>
      <c r="K87" s="17"/>
      <c r="L87" s="27"/>
    </row>
    <row r="88" spans="2:12" ht="15" customHeight="1" x14ac:dyDescent="0.25">
      <c r="B88" s="52"/>
      <c r="C88" s="42"/>
      <c r="D88" s="17"/>
      <c r="E88" s="17"/>
      <c r="F88" s="17"/>
      <c r="G88" s="17"/>
      <c r="H88" s="17"/>
      <c r="I88" s="17"/>
      <c r="J88" s="17"/>
      <c r="K88" s="17"/>
      <c r="L88" s="27"/>
    </row>
    <row r="89" spans="2:12" ht="15" customHeight="1" x14ac:dyDescent="0.25">
      <c r="B89" s="52"/>
      <c r="C89" s="42"/>
      <c r="D89" s="17"/>
      <c r="E89" s="17"/>
      <c r="F89" s="17"/>
      <c r="G89" s="17"/>
      <c r="H89" s="17"/>
      <c r="I89" s="17"/>
      <c r="J89" s="17"/>
      <c r="K89" s="17"/>
      <c r="L89" s="27"/>
    </row>
    <row r="90" spans="2:12" ht="15" customHeight="1" x14ac:dyDescent="0.25">
      <c r="B90" s="52"/>
      <c r="C90" s="42"/>
      <c r="D90" s="17"/>
      <c r="E90" s="17"/>
      <c r="F90" s="17"/>
      <c r="G90" s="17"/>
      <c r="H90" s="17"/>
      <c r="I90" s="17"/>
      <c r="J90" s="17"/>
      <c r="K90" s="17"/>
      <c r="L90" s="27"/>
    </row>
    <row r="91" spans="2:12" ht="15" customHeight="1" x14ac:dyDescent="0.25">
      <c r="B91" s="52"/>
      <c r="C91" s="42"/>
      <c r="D91" s="17"/>
      <c r="E91" s="17"/>
      <c r="F91" s="17"/>
      <c r="G91" s="17"/>
      <c r="H91" s="17"/>
      <c r="I91" s="17"/>
      <c r="J91" s="17"/>
      <c r="K91" s="17"/>
      <c r="L91" s="27"/>
    </row>
    <row r="92" spans="2:12" ht="15" customHeight="1" x14ac:dyDescent="0.25">
      <c r="B92" s="52"/>
      <c r="C92" s="42"/>
      <c r="D92" s="17"/>
      <c r="E92" s="17"/>
      <c r="F92" s="17"/>
      <c r="G92" s="17"/>
      <c r="H92" s="17"/>
      <c r="I92" s="17"/>
      <c r="J92" s="17"/>
      <c r="K92" s="17"/>
      <c r="L92" s="27"/>
    </row>
    <row r="93" spans="2:12" ht="15" customHeight="1" x14ac:dyDescent="0.25">
      <c r="B93" s="52"/>
      <c r="C93" s="42"/>
      <c r="D93" s="17"/>
      <c r="E93" s="17"/>
      <c r="F93" s="17"/>
      <c r="G93" s="17"/>
      <c r="H93" s="17"/>
      <c r="I93" s="17"/>
      <c r="J93" s="17"/>
      <c r="K93" s="17"/>
      <c r="L93" s="27"/>
    </row>
    <row r="94" spans="2:12" ht="15" customHeight="1" x14ac:dyDescent="0.25">
      <c r="B94" s="52"/>
      <c r="C94" s="42"/>
      <c r="D94" s="17"/>
      <c r="E94" s="17"/>
      <c r="F94" s="17"/>
      <c r="G94" s="17"/>
      <c r="H94" s="17"/>
      <c r="I94" s="17"/>
      <c r="J94" s="17"/>
      <c r="K94" s="17"/>
      <c r="L94" s="27"/>
    </row>
    <row r="95" spans="2:12" ht="15" customHeight="1" x14ac:dyDescent="0.25">
      <c r="B95" s="52"/>
      <c r="C95" s="42"/>
      <c r="D95" s="17"/>
      <c r="E95" s="17"/>
      <c r="F95" s="17"/>
      <c r="G95" s="17"/>
      <c r="H95" s="17"/>
      <c r="I95" s="17"/>
      <c r="J95" s="17"/>
      <c r="K95" s="17"/>
      <c r="L95" s="27"/>
    </row>
    <row r="96" spans="2:12" ht="15" customHeight="1" x14ac:dyDescent="0.25">
      <c r="B96" s="52"/>
      <c r="C96" s="42"/>
      <c r="D96" s="17"/>
      <c r="E96" s="17"/>
      <c r="F96" s="17"/>
      <c r="G96" s="17"/>
      <c r="H96" s="17"/>
      <c r="I96" s="17"/>
      <c r="J96" s="17"/>
      <c r="K96" s="17"/>
      <c r="L96" s="27"/>
    </row>
    <row r="97" spans="2:12" ht="15" customHeight="1" x14ac:dyDescent="0.25">
      <c r="B97" s="52"/>
      <c r="C97" s="42"/>
      <c r="D97" s="17"/>
      <c r="E97" s="17"/>
      <c r="F97" s="17"/>
      <c r="G97" s="17"/>
      <c r="H97" s="17"/>
      <c r="I97" s="17"/>
      <c r="J97" s="17"/>
      <c r="K97" s="17"/>
      <c r="L97" s="27"/>
    </row>
    <row r="98" spans="2:12" ht="15" customHeight="1" x14ac:dyDescent="0.25">
      <c r="B98" s="52"/>
      <c r="C98" s="42"/>
      <c r="D98" s="17"/>
      <c r="E98" s="17"/>
      <c r="F98" s="17"/>
      <c r="G98" s="17"/>
      <c r="H98" s="17"/>
      <c r="I98" s="17"/>
      <c r="J98" s="17"/>
      <c r="K98" s="17"/>
      <c r="L98" s="27"/>
    </row>
    <row r="99" spans="2:12" ht="15" customHeight="1" x14ac:dyDescent="0.25">
      <c r="B99" s="52"/>
      <c r="C99" s="42"/>
      <c r="D99" s="17"/>
      <c r="E99" s="17"/>
      <c r="F99" s="17"/>
      <c r="G99" s="17"/>
      <c r="H99" s="17"/>
      <c r="I99" s="17"/>
      <c r="J99" s="17"/>
      <c r="K99" s="17"/>
      <c r="L99" s="27"/>
    </row>
    <row r="100" spans="2:12" ht="15" customHeight="1" x14ac:dyDescent="0.25">
      <c r="B100" s="52"/>
      <c r="C100" s="42"/>
      <c r="D100" s="17"/>
      <c r="E100" s="17"/>
      <c r="F100" s="17"/>
      <c r="G100" s="17"/>
      <c r="H100" s="17"/>
      <c r="I100" s="17"/>
      <c r="J100" s="17"/>
      <c r="K100" s="17"/>
      <c r="L100" s="27"/>
    </row>
    <row r="101" spans="2:12" ht="15" customHeight="1" x14ac:dyDescent="0.25">
      <c r="B101" s="52"/>
      <c r="C101" s="42"/>
      <c r="D101" s="17"/>
      <c r="E101" s="17"/>
      <c r="F101" s="17"/>
      <c r="G101" s="17"/>
      <c r="H101" s="17"/>
      <c r="I101" s="17"/>
      <c r="J101" s="17"/>
      <c r="K101" s="17"/>
      <c r="L101" s="27"/>
    </row>
    <row r="102" spans="2:12" x14ac:dyDescent="0.25">
      <c r="B102" s="52"/>
      <c r="C102" s="42"/>
      <c r="D102" s="17"/>
      <c r="E102" s="17"/>
      <c r="F102" s="17"/>
      <c r="G102" s="17"/>
      <c r="H102" s="17"/>
      <c r="I102" s="17"/>
      <c r="J102" s="17"/>
      <c r="K102" s="17"/>
      <c r="L102" s="27"/>
    </row>
    <row r="103" spans="2:12" x14ac:dyDescent="0.25">
      <c r="B103" s="52"/>
      <c r="C103" s="42"/>
      <c r="D103" s="17"/>
      <c r="E103" s="17"/>
      <c r="F103" s="17"/>
      <c r="G103" s="17"/>
      <c r="H103" s="17"/>
      <c r="I103" s="17"/>
      <c r="J103" s="17"/>
      <c r="K103" s="17"/>
      <c r="L103" s="27"/>
    </row>
    <row r="104" spans="2:12" x14ac:dyDescent="0.25">
      <c r="B104" s="52"/>
      <c r="C104" s="42"/>
      <c r="D104" s="17"/>
      <c r="E104" s="17"/>
      <c r="F104" s="17"/>
      <c r="G104" s="17"/>
      <c r="H104" s="17"/>
      <c r="I104" s="17"/>
      <c r="J104" s="17"/>
      <c r="K104" s="17"/>
      <c r="L104" s="27"/>
    </row>
    <row r="105" spans="2:12" x14ac:dyDescent="0.25">
      <c r="B105" s="52"/>
      <c r="C105" s="42"/>
      <c r="D105" s="17"/>
      <c r="E105" s="17"/>
      <c r="F105" s="17"/>
      <c r="G105" s="17"/>
      <c r="H105" s="17"/>
      <c r="I105" s="17"/>
      <c r="J105" s="17"/>
      <c r="K105" s="17"/>
      <c r="L105" s="27"/>
    </row>
    <row r="106" spans="2:12" x14ac:dyDescent="0.25">
      <c r="B106" s="52"/>
      <c r="C106" s="42"/>
      <c r="D106" s="17"/>
      <c r="E106" s="17"/>
      <c r="F106" s="17"/>
      <c r="G106" s="17"/>
      <c r="H106" s="17"/>
      <c r="I106" s="17"/>
      <c r="J106" s="17"/>
      <c r="K106" s="17"/>
      <c r="L106" s="27"/>
    </row>
    <row r="107" spans="2:12" x14ac:dyDescent="0.25">
      <c r="B107" s="52"/>
      <c r="C107" s="42"/>
      <c r="D107" s="17"/>
      <c r="E107" s="17"/>
      <c r="F107" s="17"/>
      <c r="G107" s="17"/>
      <c r="H107" s="17"/>
      <c r="I107" s="17"/>
      <c r="J107" s="17"/>
      <c r="K107" s="17"/>
      <c r="L107" s="27"/>
    </row>
    <row r="108" spans="2:12" x14ac:dyDescent="0.25">
      <c r="B108" s="52"/>
      <c r="C108" s="42"/>
      <c r="D108" s="17"/>
      <c r="E108" s="17"/>
      <c r="F108" s="17"/>
      <c r="G108" s="17"/>
      <c r="H108" s="17"/>
      <c r="I108" s="17"/>
      <c r="J108" s="17"/>
      <c r="K108" s="17"/>
      <c r="L108" s="27"/>
    </row>
    <row r="109" spans="2:12" x14ac:dyDescent="0.25">
      <c r="B109" s="52"/>
      <c r="C109" s="42"/>
      <c r="D109" s="17"/>
      <c r="E109" s="17"/>
      <c r="F109" s="17"/>
      <c r="G109" s="17"/>
      <c r="H109" s="17"/>
      <c r="I109" s="17"/>
      <c r="J109" s="17"/>
      <c r="K109" s="17"/>
      <c r="L109" s="27"/>
    </row>
    <row r="110" spans="2:12" x14ac:dyDescent="0.25">
      <c r="B110" s="52"/>
      <c r="C110" s="42"/>
      <c r="D110" s="17"/>
      <c r="E110" s="17"/>
      <c r="F110" s="17"/>
      <c r="G110" s="17"/>
      <c r="H110" s="17"/>
      <c r="I110" s="17"/>
      <c r="J110" s="17"/>
      <c r="K110" s="17"/>
      <c r="L110" s="27"/>
    </row>
    <row r="111" spans="2:12" x14ac:dyDescent="0.25">
      <c r="B111" s="52"/>
      <c r="C111" s="42"/>
      <c r="D111" s="17"/>
      <c r="E111" s="17"/>
      <c r="F111" s="17"/>
      <c r="G111" s="17"/>
      <c r="H111" s="17"/>
      <c r="I111" s="17"/>
      <c r="J111" s="17"/>
      <c r="K111" s="17"/>
      <c r="L111" s="27"/>
    </row>
    <row r="112" spans="2:12" x14ac:dyDescent="0.25">
      <c r="B112" s="52"/>
      <c r="C112" s="42"/>
      <c r="D112" s="17"/>
      <c r="E112" s="17"/>
      <c r="F112" s="17"/>
      <c r="G112" s="17"/>
      <c r="H112" s="17"/>
      <c r="I112" s="17"/>
      <c r="J112" s="17"/>
      <c r="K112" s="17"/>
      <c r="L112" s="27"/>
    </row>
    <row r="113" spans="2:12" x14ac:dyDescent="0.25">
      <c r="B113" s="52"/>
      <c r="C113" s="42"/>
      <c r="D113" s="17"/>
      <c r="E113" s="17"/>
      <c r="F113" s="17"/>
      <c r="G113" s="17"/>
      <c r="H113" s="17"/>
      <c r="I113" s="17"/>
      <c r="J113" s="17"/>
      <c r="K113" s="17"/>
      <c r="L113" s="27"/>
    </row>
    <row r="114" spans="2:12" x14ac:dyDescent="0.25">
      <c r="B114" s="52"/>
      <c r="C114" s="42"/>
      <c r="D114" s="17"/>
      <c r="E114" s="17"/>
      <c r="F114" s="17"/>
      <c r="G114" s="17"/>
      <c r="H114" s="17"/>
      <c r="I114" s="17"/>
      <c r="J114" s="17"/>
      <c r="K114" s="17"/>
      <c r="L114" s="27"/>
    </row>
    <row r="115" spans="2:12" x14ac:dyDescent="0.25">
      <c r="B115" s="52"/>
      <c r="C115" s="42"/>
      <c r="D115" s="17"/>
      <c r="E115" s="17"/>
      <c r="F115" s="17"/>
      <c r="G115" s="17"/>
      <c r="H115" s="17"/>
      <c r="I115" s="17"/>
      <c r="J115" s="17"/>
      <c r="K115" s="17"/>
      <c r="L115" s="27"/>
    </row>
    <row r="116" spans="2:12" x14ac:dyDescent="0.25">
      <c r="B116" s="52"/>
      <c r="C116" s="42"/>
      <c r="D116" s="17"/>
      <c r="E116" s="17"/>
      <c r="F116" s="17"/>
      <c r="G116" s="17"/>
      <c r="H116" s="17"/>
      <c r="I116" s="17"/>
      <c r="J116" s="17"/>
      <c r="K116" s="17"/>
      <c r="L116" s="27"/>
    </row>
    <row r="117" spans="2:12" x14ac:dyDescent="0.25">
      <c r="B117" s="52"/>
      <c r="C117" s="42"/>
      <c r="D117" s="17"/>
      <c r="E117" s="17"/>
      <c r="F117" s="17"/>
      <c r="G117" s="17"/>
      <c r="H117" s="17"/>
      <c r="I117" s="17"/>
      <c r="J117" s="17"/>
      <c r="K117" s="17"/>
      <c r="L117" s="27"/>
    </row>
    <row r="118" spans="2:12" x14ac:dyDescent="0.25">
      <c r="B118" s="52"/>
      <c r="C118" s="42"/>
      <c r="D118" s="17"/>
      <c r="E118" s="17"/>
      <c r="F118" s="17"/>
      <c r="G118" s="17"/>
      <c r="H118" s="17"/>
      <c r="I118" s="17"/>
      <c r="J118" s="17"/>
      <c r="K118" s="17"/>
      <c r="L118" s="27"/>
    </row>
    <row r="119" spans="2:12" x14ac:dyDescent="0.25">
      <c r="B119" s="52"/>
      <c r="C119" s="42"/>
      <c r="D119" s="17"/>
      <c r="E119" s="17"/>
      <c r="F119" s="17"/>
      <c r="G119" s="17"/>
      <c r="H119" s="17"/>
      <c r="I119" s="17"/>
      <c r="J119" s="17"/>
      <c r="K119" s="17"/>
      <c r="L119" s="27"/>
    </row>
    <row r="120" spans="2:12" x14ac:dyDescent="0.25">
      <c r="B120" s="52"/>
      <c r="C120" s="42"/>
      <c r="D120" s="17"/>
      <c r="E120" s="17"/>
      <c r="F120" s="17"/>
      <c r="G120" s="17"/>
      <c r="H120" s="17"/>
      <c r="I120" s="17"/>
      <c r="J120" s="17"/>
      <c r="K120" s="17"/>
      <c r="L120" s="27"/>
    </row>
    <row r="121" spans="2:12" ht="15.75" thickBot="1" x14ac:dyDescent="0.3">
      <c r="B121" s="52"/>
      <c r="C121" s="43"/>
      <c r="D121" s="21"/>
      <c r="E121" s="21"/>
      <c r="F121" s="21"/>
      <c r="G121" s="21"/>
      <c r="H121" s="21"/>
      <c r="I121" s="21"/>
      <c r="J121" s="21"/>
      <c r="K121" s="21"/>
      <c r="L121" s="28"/>
    </row>
  </sheetData>
  <mergeCells count="3">
    <mergeCell ref="B8:B42"/>
    <mergeCell ref="B43:B72"/>
    <mergeCell ref="B73:B121"/>
  </mergeCells>
  <phoneticPr fontId="4" type="noConversion"/>
  <conditionalFormatting sqref="E74:E75">
    <cfRule type="cellIs" dxfId="4" priority="3" operator="greaterThan">
      <formula>0</formula>
    </cfRule>
  </conditionalFormatting>
  <conditionalFormatting sqref="E73">
    <cfRule type="cellIs" dxfId="3" priority="2" operator="greaterThan">
      <formula>0</formula>
    </cfRule>
  </conditionalFormatting>
  <conditionalFormatting sqref="E72">
    <cfRule type="cellIs" dxfId="2" priority="1" operator="greaterThan">
      <formula>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CEA2C-1692-40EB-ADD0-D478E2E09353}">
  <dimension ref="A1:AD65"/>
  <sheetViews>
    <sheetView topLeftCell="A28" zoomScale="80" zoomScaleNormal="80" workbookViewId="0">
      <selection activeCell="F61" sqref="F61"/>
    </sheetView>
  </sheetViews>
  <sheetFormatPr defaultRowHeight="15" x14ac:dyDescent="0.25"/>
  <cols>
    <col min="1" max="1" width="42.42578125" style="4" customWidth="1"/>
    <col min="2" max="2" width="12.140625" style="4" bestFit="1" customWidth="1"/>
    <col min="3" max="3" width="13.5703125" style="4" customWidth="1"/>
    <col min="4" max="4" width="25.85546875" style="4" bestFit="1" customWidth="1"/>
    <col min="5" max="5" width="25.85546875" style="4" customWidth="1"/>
    <col min="6" max="6" width="25.85546875" style="4" bestFit="1" customWidth="1"/>
    <col min="7" max="7" width="26.28515625" style="4" customWidth="1"/>
    <col min="8" max="8" width="14.5703125" style="4" bestFit="1" customWidth="1"/>
    <col min="9" max="9" width="16.5703125" style="4" bestFit="1" customWidth="1"/>
    <col min="10" max="10" width="9.140625" style="4"/>
    <col min="25" max="30" width="9.140625" style="4"/>
  </cols>
  <sheetData>
    <row r="1" spans="2:9" ht="28.5" customHeight="1" thickBot="1" x14ac:dyDescent="0.3"/>
    <row r="2" spans="2:9" ht="19.5" thickBot="1" x14ac:dyDescent="0.3">
      <c r="D2" s="9" t="s">
        <v>88</v>
      </c>
      <c r="E2" s="9"/>
      <c r="F2" s="10" t="s">
        <v>89</v>
      </c>
    </row>
    <row r="3" spans="2:9" ht="19.5" thickBot="1" x14ac:dyDescent="0.35">
      <c r="D3" s="37">
        <f>I36</f>
        <v>1.357</v>
      </c>
      <c r="E3" s="37"/>
      <c r="F3" s="38">
        <f>(H5/C5)*SUM(F37:F63)</f>
        <v>0.28500000000000009</v>
      </c>
    </row>
    <row r="5" spans="2:9" ht="36.75" customHeight="1" x14ac:dyDescent="0.25">
      <c r="C5" s="1">
        <v>10000</v>
      </c>
      <c r="D5" s="2"/>
      <c r="E5" s="2"/>
      <c r="F5" s="2"/>
      <c r="G5" s="2"/>
      <c r="H5" s="1">
        <v>500</v>
      </c>
      <c r="I5" s="3">
        <f>H65-C5</f>
        <v>16420</v>
      </c>
    </row>
    <row r="6" spans="2:9" x14ac:dyDescent="0.25">
      <c r="C6" s="5">
        <v>0.05</v>
      </c>
      <c r="D6" s="4" t="s">
        <v>0</v>
      </c>
      <c r="E6" s="4" t="s">
        <v>149</v>
      </c>
      <c r="F6" s="4" t="s">
        <v>1</v>
      </c>
      <c r="G6" s="4" t="s">
        <v>2</v>
      </c>
      <c r="H6" s="4" t="s">
        <v>3</v>
      </c>
      <c r="I6" s="4" t="s">
        <v>4</v>
      </c>
    </row>
    <row r="7" spans="2:9" ht="15.75" thickBot="1" x14ac:dyDescent="0.3">
      <c r="C7" s="6"/>
      <c r="D7" s="4">
        <v>0</v>
      </c>
      <c r="H7" s="4">
        <v>10000</v>
      </c>
      <c r="I7" s="7">
        <v>0</v>
      </c>
    </row>
    <row r="8" spans="2:9" x14ac:dyDescent="0.25">
      <c r="B8" s="50">
        <v>2019</v>
      </c>
      <c r="C8" s="11" t="s">
        <v>5</v>
      </c>
      <c r="D8" s="13" t="s">
        <v>106</v>
      </c>
      <c r="E8" s="13"/>
      <c r="F8" s="13">
        <v>3</v>
      </c>
      <c r="G8" s="13">
        <f>F8</f>
        <v>3</v>
      </c>
      <c r="H8" s="13">
        <f>$C$5+$H$5*F8</f>
        <v>11500</v>
      </c>
      <c r="I8" s="14">
        <f>(H8-$C$5)/$C$5</f>
        <v>0.15</v>
      </c>
    </row>
    <row r="9" spans="2:9" x14ac:dyDescent="0.25">
      <c r="B9" s="51"/>
      <c r="C9" s="15" t="s">
        <v>7</v>
      </c>
      <c r="D9" s="4" t="s">
        <v>107</v>
      </c>
      <c r="F9" s="4">
        <v>-1</v>
      </c>
      <c r="G9" s="4">
        <f>G8+F9</f>
        <v>2</v>
      </c>
      <c r="H9" s="4">
        <f t="shared" ref="H9:H35" si="0">H8+(F9*$H$5)</f>
        <v>11000</v>
      </c>
      <c r="I9" s="18">
        <f t="shared" ref="I9:I65" si="1">(H9-$C$5)/$C$5</f>
        <v>0.1</v>
      </c>
    </row>
    <row r="10" spans="2:9" x14ac:dyDescent="0.25">
      <c r="B10" s="51"/>
      <c r="C10" s="15" t="s">
        <v>9</v>
      </c>
      <c r="D10" s="4" t="s">
        <v>108</v>
      </c>
      <c r="F10" s="4">
        <v>-1</v>
      </c>
      <c r="G10" s="4">
        <f t="shared" ref="G10:G35" si="2">G9+F10</f>
        <v>1</v>
      </c>
      <c r="H10" s="4">
        <f t="shared" si="0"/>
        <v>10500</v>
      </c>
      <c r="I10" s="18">
        <f t="shared" si="1"/>
        <v>0.05</v>
      </c>
    </row>
    <row r="11" spans="2:9" x14ac:dyDescent="0.25">
      <c r="B11" s="51"/>
      <c r="C11" s="15" t="s">
        <v>11</v>
      </c>
      <c r="D11" s="4" t="s">
        <v>109</v>
      </c>
      <c r="F11" s="4">
        <v>5</v>
      </c>
      <c r="G11" s="4">
        <f t="shared" si="2"/>
        <v>6</v>
      </c>
      <c r="H11" s="4">
        <f t="shared" si="0"/>
        <v>13000</v>
      </c>
      <c r="I11" s="18">
        <f t="shared" si="1"/>
        <v>0.3</v>
      </c>
    </row>
    <row r="12" spans="2:9" x14ac:dyDescent="0.25">
      <c r="B12" s="51"/>
      <c r="C12" s="15" t="s">
        <v>13</v>
      </c>
      <c r="D12" s="4" t="s">
        <v>110</v>
      </c>
      <c r="F12" s="4">
        <v>1</v>
      </c>
      <c r="G12" s="4">
        <f t="shared" si="2"/>
        <v>7</v>
      </c>
      <c r="H12" s="4">
        <f t="shared" si="0"/>
        <v>13500</v>
      </c>
      <c r="I12" s="18">
        <f t="shared" si="1"/>
        <v>0.35</v>
      </c>
    </row>
    <row r="13" spans="2:9" x14ac:dyDescent="0.25">
      <c r="B13" s="51"/>
      <c r="C13" s="15" t="s">
        <v>15</v>
      </c>
      <c r="D13" s="4" t="s">
        <v>111</v>
      </c>
      <c r="F13" s="4">
        <v>1</v>
      </c>
      <c r="G13" s="4">
        <f t="shared" si="2"/>
        <v>8</v>
      </c>
      <c r="H13" s="4">
        <f t="shared" si="0"/>
        <v>14000</v>
      </c>
      <c r="I13" s="18">
        <f t="shared" si="1"/>
        <v>0.4</v>
      </c>
    </row>
    <row r="14" spans="2:9" x14ac:dyDescent="0.25">
      <c r="B14" s="51"/>
      <c r="C14" s="15" t="s">
        <v>17</v>
      </c>
      <c r="D14" s="4" t="s">
        <v>112</v>
      </c>
      <c r="F14" s="4">
        <v>0.6</v>
      </c>
      <c r="G14" s="4">
        <f t="shared" si="2"/>
        <v>8.6</v>
      </c>
      <c r="H14" s="4">
        <f t="shared" si="0"/>
        <v>14300</v>
      </c>
      <c r="I14" s="18">
        <f t="shared" si="1"/>
        <v>0.43</v>
      </c>
    </row>
    <row r="15" spans="2:9" x14ac:dyDescent="0.25">
      <c r="B15" s="51"/>
      <c r="C15" s="15" t="s">
        <v>19</v>
      </c>
      <c r="D15" s="4" t="s">
        <v>113</v>
      </c>
      <c r="F15" s="4">
        <v>-1</v>
      </c>
      <c r="G15" s="4">
        <f t="shared" si="2"/>
        <v>7.6</v>
      </c>
      <c r="H15" s="4">
        <f t="shared" si="0"/>
        <v>13800</v>
      </c>
      <c r="I15" s="18">
        <f t="shared" si="1"/>
        <v>0.38</v>
      </c>
    </row>
    <row r="16" spans="2:9" x14ac:dyDescent="0.25">
      <c r="B16" s="51"/>
      <c r="C16" s="15" t="s">
        <v>21</v>
      </c>
      <c r="D16" s="4" t="s">
        <v>114</v>
      </c>
      <c r="F16" s="4">
        <v>-1</v>
      </c>
      <c r="G16" s="4">
        <f t="shared" si="2"/>
        <v>6.6</v>
      </c>
      <c r="H16" s="4">
        <f t="shared" si="0"/>
        <v>13300</v>
      </c>
      <c r="I16" s="18">
        <f t="shared" si="1"/>
        <v>0.33</v>
      </c>
    </row>
    <row r="17" spans="2:9" x14ac:dyDescent="0.25">
      <c r="B17" s="51"/>
      <c r="C17" s="15" t="s">
        <v>23</v>
      </c>
      <c r="D17" s="4" t="s">
        <v>111</v>
      </c>
      <c r="F17" s="4">
        <v>1</v>
      </c>
      <c r="G17" s="4">
        <f t="shared" si="2"/>
        <v>7.6</v>
      </c>
      <c r="H17" s="4">
        <f t="shared" si="0"/>
        <v>13800</v>
      </c>
      <c r="I17" s="18">
        <f t="shared" si="1"/>
        <v>0.38</v>
      </c>
    </row>
    <row r="18" spans="2:9" x14ac:dyDescent="0.25">
      <c r="B18" s="51"/>
      <c r="C18" s="15" t="s">
        <v>25</v>
      </c>
      <c r="D18" s="4" t="s">
        <v>115</v>
      </c>
      <c r="F18" s="4">
        <v>3</v>
      </c>
      <c r="G18" s="4">
        <f t="shared" si="2"/>
        <v>10.6</v>
      </c>
      <c r="H18" s="4">
        <f t="shared" si="0"/>
        <v>15300</v>
      </c>
      <c r="I18" s="18">
        <f t="shared" si="1"/>
        <v>0.53</v>
      </c>
    </row>
    <row r="19" spans="2:9" x14ac:dyDescent="0.25">
      <c r="B19" s="51"/>
      <c r="C19" s="15" t="s">
        <v>27</v>
      </c>
      <c r="D19" s="4" t="s">
        <v>116</v>
      </c>
      <c r="F19" s="4">
        <v>1</v>
      </c>
      <c r="G19" s="4">
        <f t="shared" si="2"/>
        <v>11.6</v>
      </c>
      <c r="H19" s="4">
        <f t="shared" si="0"/>
        <v>15800</v>
      </c>
      <c r="I19" s="18">
        <f t="shared" si="1"/>
        <v>0.57999999999999996</v>
      </c>
    </row>
    <row r="20" spans="2:9" x14ac:dyDescent="0.25">
      <c r="B20" s="51"/>
      <c r="C20" s="15" t="s">
        <v>29</v>
      </c>
      <c r="D20" s="4" t="s">
        <v>117</v>
      </c>
      <c r="F20" s="4">
        <v>1</v>
      </c>
      <c r="G20" s="4">
        <f t="shared" si="2"/>
        <v>12.6</v>
      </c>
      <c r="H20" s="4">
        <f t="shared" si="0"/>
        <v>16300</v>
      </c>
      <c r="I20" s="18">
        <f t="shared" si="1"/>
        <v>0.63</v>
      </c>
    </row>
    <row r="21" spans="2:9" x14ac:dyDescent="0.25">
      <c r="B21" s="51"/>
      <c r="C21" s="15" t="s">
        <v>31</v>
      </c>
      <c r="D21" s="4" t="s">
        <v>110</v>
      </c>
      <c r="F21" s="4">
        <v>1</v>
      </c>
      <c r="G21" s="4">
        <f t="shared" si="2"/>
        <v>13.6</v>
      </c>
      <c r="H21" s="4">
        <f t="shared" si="0"/>
        <v>16800</v>
      </c>
      <c r="I21" s="18">
        <f t="shared" si="1"/>
        <v>0.68</v>
      </c>
    </row>
    <row r="22" spans="2:9" x14ac:dyDescent="0.25">
      <c r="B22" s="51"/>
      <c r="C22" s="15" t="s">
        <v>33</v>
      </c>
      <c r="D22" s="4" t="s">
        <v>118</v>
      </c>
      <c r="F22" s="4">
        <v>1</v>
      </c>
      <c r="G22" s="4">
        <f t="shared" si="2"/>
        <v>14.6</v>
      </c>
      <c r="H22" s="4">
        <f t="shared" si="0"/>
        <v>17300</v>
      </c>
      <c r="I22" s="18">
        <f t="shared" si="1"/>
        <v>0.73</v>
      </c>
    </row>
    <row r="23" spans="2:9" x14ac:dyDescent="0.25">
      <c r="B23" s="51"/>
      <c r="C23" s="15" t="s">
        <v>35</v>
      </c>
      <c r="D23" s="4" t="s">
        <v>119</v>
      </c>
      <c r="F23" s="4">
        <v>1</v>
      </c>
      <c r="G23" s="4">
        <f t="shared" si="2"/>
        <v>15.6</v>
      </c>
      <c r="H23" s="4">
        <f t="shared" si="0"/>
        <v>17800</v>
      </c>
      <c r="I23" s="18">
        <f t="shared" si="1"/>
        <v>0.78</v>
      </c>
    </row>
    <row r="24" spans="2:9" x14ac:dyDescent="0.25">
      <c r="B24" s="51"/>
      <c r="C24" s="15" t="s">
        <v>37</v>
      </c>
      <c r="D24" s="4" t="s">
        <v>120</v>
      </c>
      <c r="F24" s="4">
        <v>1</v>
      </c>
      <c r="G24" s="4">
        <f t="shared" si="2"/>
        <v>16.600000000000001</v>
      </c>
      <c r="H24" s="4">
        <f t="shared" si="0"/>
        <v>18300</v>
      </c>
      <c r="I24" s="18">
        <f t="shared" si="1"/>
        <v>0.83</v>
      </c>
    </row>
    <row r="25" spans="2:9" x14ac:dyDescent="0.25">
      <c r="B25" s="51"/>
      <c r="C25" s="15" t="s">
        <v>39</v>
      </c>
      <c r="D25" s="4" t="s">
        <v>121</v>
      </c>
      <c r="F25" s="4">
        <v>1.5</v>
      </c>
      <c r="G25" s="4">
        <f t="shared" si="2"/>
        <v>18.100000000000001</v>
      </c>
      <c r="H25" s="4">
        <f t="shared" si="0"/>
        <v>19050</v>
      </c>
      <c r="I25" s="18">
        <f t="shared" si="1"/>
        <v>0.90500000000000003</v>
      </c>
    </row>
    <row r="26" spans="2:9" x14ac:dyDescent="0.25">
      <c r="B26" s="51"/>
      <c r="C26" s="15" t="s">
        <v>41</v>
      </c>
      <c r="D26" s="4" t="s">
        <v>122</v>
      </c>
      <c r="F26" s="4">
        <v>3</v>
      </c>
      <c r="G26" s="4">
        <f t="shared" si="2"/>
        <v>21.1</v>
      </c>
      <c r="H26" s="4">
        <f t="shared" si="0"/>
        <v>20550</v>
      </c>
      <c r="I26" s="18">
        <f t="shared" si="1"/>
        <v>1.0549999999999999</v>
      </c>
    </row>
    <row r="27" spans="2:9" x14ac:dyDescent="0.25">
      <c r="B27" s="51"/>
      <c r="C27" s="15" t="s">
        <v>43</v>
      </c>
      <c r="D27" s="4" t="s">
        <v>117</v>
      </c>
      <c r="F27" s="4">
        <v>2</v>
      </c>
      <c r="G27" s="4">
        <f t="shared" si="2"/>
        <v>23.1</v>
      </c>
      <c r="H27" s="4">
        <f t="shared" si="0"/>
        <v>21550</v>
      </c>
      <c r="I27" s="18">
        <f t="shared" si="1"/>
        <v>1.155</v>
      </c>
    </row>
    <row r="28" spans="2:9" x14ac:dyDescent="0.25">
      <c r="B28" s="51"/>
      <c r="C28" s="15" t="s">
        <v>45</v>
      </c>
      <c r="D28" s="4" t="s">
        <v>123</v>
      </c>
      <c r="F28" s="4">
        <v>6</v>
      </c>
      <c r="G28" s="4">
        <f t="shared" si="2"/>
        <v>29.1</v>
      </c>
      <c r="H28" s="4">
        <f t="shared" si="0"/>
        <v>24550</v>
      </c>
      <c r="I28" s="18">
        <f t="shared" si="1"/>
        <v>1.4550000000000001</v>
      </c>
    </row>
    <row r="29" spans="2:9" x14ac:dyDescent="0.25">
      <c r="B29" s="51"/>
      <c r="C29" s="15" t="s">
        <v>47</v>
      </c>
      <c r="D29" s="4" t="s">
        <v>113</v>
      </c>
      <c r="F29" s="4">
        <v>-1</v>
      </c>
      <c r="G29" s="4">
        <f t="shared" si="2"/>
        <v>28.1</v>
      </c>
      <c r="H29" s="4">
        <f t="shared" si="0"/>
        <v>24050</v>
      </c>
      <c r="I29" s="18">
        <f t="shared" si="1"/>
        <v>1.405</v>
      </c>
    </row>
    <row r="30" spans="2:9" x14ac:dyDescent="0.25">
      <c r="B30" s="51"/>
      <c r="C30" s="15" t="s">
        <v>49</v>
      </c>
      <c r="D30" s="4" t="s">
        <v>124</v>
      </c>
      <c r="F30" s="4">
        <v>-1</v>
      </c>
      <c r="G30" s="4">
        <f t="shared" si="2"/>
        <v>27.1</v>
      </c>
      <c r="H30" s="4">
        <f t="shared" si="0"/>
        <v>23550</v>
      </c>
      <c r="I30" s="18">
        <f t="shared" si="1"/>
        <v>1.355</v>
      </c>
    </row>
    <row r="31" spans="2:9" x14ac:dyDescent="0.25">
      <c r="B31" s="51"/>
      <c r="C31" s="15" t="s">
        <v>51</v>
      </c>
      <c r="D31" s="4" t="s">
        <v>110</v>
      </c>
      <c r="F31" s="4">
        <v>-1</v>
      </c>
      <c r="G31" s="4">
        <f t="shared" si="2"/>
        <v>26.1</v>
      </c>
      <c r="H31" s="4">
        <f t="shared" si="0"/>
        <v>23050</v>
      </c>
      <c r="I31" s="18">
        <f t="shared" si="1"/>
        <v>1.3049999999999999</v>
      </c>
    </row>
    <row r="32" spans="2:9" x14ac:dyDescent="0.25">
      <c r="B32" s="51"/>
      <c r="C32" s="15" t="s">
        <v>53</v>
      </c>
      <c r="D32" s="4" t="s">
        <v>125</v>
      </c>
      <c r="F32" s="4">
        <v>1.34</v>
      </c>
      <c r="G32" s="4">
        <f t="shared" si="2"/>
        <v>27.44</v>
      </c>
      <c r="H32" s="4">
        <f t="shared" si="0"/>
        <v>23720</v>
      </c>
      <c r="I32" s="18">
        <f t="shared" si="1"/>
        <v>1.3720000000000001</v>
      </c>
    </row>
    <row r="33" spans="2:9" x14ac:dyDescent="0.25">
      <c r="B33" s="51"/>
      <c r="C33" s="15" t="s">
        <v>55</v>
      </c>
      <c r="D33" s="4" t="s">
        <v>113</v>
      </c>
      <c r="F33" s="4">
        <v>0.5</v>
      </c>
      <c r="G33" s="4">
        <f t="shared" si="2"/>
        <v>27.94</v>
      </c>
      <c r="H33" s="4">
        <f t="shared" si="0"/>
        <v>23970</v>
      </c>
      <c r="I33" s="18">
        <f t="shared" si="1"/>
        <v>1.397</v>
      </c>
    </row>
    <row r="34" spans="2:9" x14ac:dyDescent="0.25">
      <c r="B34" s="51"/>
      <c r="C34" s="15" t="s">
        <v>57</v>
      </c>
      <c r="D34" s="4" t="s">
        <v>126</v>
      </c>
      <c r="F34" s="4">
        <v>-1</v>
      </c>
      <c r="G34" s="4">
        <f t="shared" si="2"/>
        <v>26.94</v>
      </c>
      <c r="H34" s="4">
        <f t="shared" si="0"/>
        <v>23470</v>
      </c>
      <c r="I34" s="18">
        <f t="shared" si="1"/>
        <v>1.347</v>
      </c>
    </row>
    <row r="35" spans="2:9" x14ac:dyDescent="0.25">
      <c r="B35" s="51"/>
      <c r="C35" s="15" t="s">
        <v>59</v>
      </c>
      <c r="D35" s="4" t="s">
        <v>127</v>
      </c>
      <c r="F35" s="4">
        <v>1.2</v>
      </c>
      <c r="G35" s="4">
        <f t="shared" si="2"/>
        <v>28.14</v>
      </c>
      <c r="H35" s="4">
        <f t="shared" si="0"/>
        <v>24070</v>
      </c>
      <c r="I35" s="18">
        <f t="shared" si="1"/>
        <v>1.407</v>
      </c>
    </row>
    <row r="36" spans="2:9" ht="15.75" thickBot="1" x14ac:dyDescent="0.3">
      <c r="B36" s="53"/>
      <c r="C36" s="15" t="s">
        <v>61</v>
      </c>
      <c r="D36" s="17" t="s">
        <v>111</v>
      </c>
      <c r="E36" s="17"/>
      <c r="F36" s="17">
        <v>-1</v>
      </c>
      <c r="G36" s="17">
        <f>G35+F36</f>
        <v>27.14</v>
      </c>
      <c r="H36" s="17">
        <f>H35+(F36*$H$5)</f>
        <v>23570</v>
      </c>
      <c r="I36" s="18">
        <f t="shared" si="1"/>
        <v>1.357</v>
      </c>
    </row>
    <row r="37" spans="2:9" ht="15" customHeight="1" x14ac:dyDescent="0.25">
      <c r="B37" s="54">
        <v>2020</v>
      </c>
      <c r="C37" s="11" t="s">
        <v>5</v>
      </c>
      <c r="D37" s="13" t="s">
        <v>127</v>
      </c>
      <c r="E37" s="13">
        <v>-160</v>
      </c>
      <c r="F37" s="13">
        <v>-1</v>
      </c>
      <c r="G37" s="13">
        <f t="shared" ref="G37:G65" si="3">G36+F37</f>
        <v>26.14</v>
      </c>
      <c r="H37" s="13">
        <f t="shared" ref="H37:H65" si="4">H36+(F37*$H$5)</f>
        <v>23070</v>
      </c>
      <c r="I37" s="14">
        <f t="shared" si="1"/>
        <v>1.3069999999999999</v>
      </c>
    </row>
    <row r="38" spans="2:9" ht="15" customHeight="1" x14ac:dyDescent="0.25">
      <c r="B38" s="55"/>
      <c r="C38" s="15" t="s">
        <v>7</v>
      </c>
      <c r="D38" s="17" t="s">
        <v>141</v>
      </c>
      <c r="E38" s="17">
        <v>-100</v>
      </c>
      <c r="F38" s="17">
        <v>-1</v>
      </c>
      <c r="G38" s="17">
        <f t="shared" si="3"/>
        <v>25.14</v>
      </c>
      <c r="H38" s="17">
        <f t="shared" si="4"/>
        <v>22570</v>
      </c>
      <c r="I38" s="18">
        <f t="shared" si="1"/>
        <v>1.2569999999999999</v>
      </c>
    </row>
    <row r="39" spans="2:9" ht="15" customHeight="1" x14ac:dyDescent="0.25">
      <c r="B39" s="55"/>
      <c r="C39" s="15" t="s">
        <v>9</v>
      </c>
      <c r="D39" s="17" t="s">
        <v>117</v>
      </c>
      <c r="E39" s="17">
        <v>200</v>
      </c>
      <c r="F39" s="17">
        <v>2</v>
      </c>
      <c r="G39" s="17">
        <f t="shared" si="3"/>
        <v>27.14</v>
      </c>
      <c r="H39" s="17">
        <f t="shared" si="4"/>
        <v>23570</v>
      </c>
      <c r="I39" s="18">
        <f t="shared" si="1"/>
        <v>1.357</v>
      </c>
    </row>
    <row r="40" spans="2:9" ht="15" customHeight="1" x14ac:dyDescent="0.25">
      <c r="B40" s="55"/>
      <c r="C40" s="15" t="s">
        <v>11</v>
      </c>
      <c r="D40" s="17" t="s">
        <v>128</v>
      </c>
      <c r="E40" s="17">
        <v>-310</v>
      </c>
      <c r="F40" s="17">
        <v>-1</v>
      </c>
      <c r="G40" s="17">
        <f t="shared" si="3"/>
        <v>26.14</v>
      </c>
      <c r="H40" s="17">
        <f t="shared" si="4"/>
        <v>23070</v>
      </c>
      <c r="I40" s="18">
        <f t="shared" si="1"/>
        <v>1.3069999999999999</v>
      </c>
    </row>
    <row r="41" spans="2:9" ht="15" customHeight="1" x14ac:dyDescent="0.25">
      <c r="B41" s="55"/>
      <c r="C41" s="15" t="s">
        <v>13</v>
      </c>
      <c r="D41" s="17" t="s">
        <v>129</v>
      </c>
      <c r="E41" s="17">
        <v>360</v>
      </c>
      <c r="F41" s="17">
        <v>2</v>
      </c>
      <c r="G41" s="17">
        <f t="shared" si="3"/>
        <v>28.14</v>
      </c>
      <c r="H41" s="17">
        <f t="shared" si="4"/>
        <v>24070</v>
      </c>
      <c r="I41" s="18">
        <f t="shared" si="1"/>
        <v>1.407</v>
      </c>
    </row>
    <row r="42" spans="2:9" ht="15" customHeight="1" x14ac:dyDescent="0.25">
      <c r="B42" s="55"/>
      <c r="C42" s="15" t="s">
        <v>15</v>
      </c>
      <c r="D42" s="17" t="s">
        <v>125</v>
      </c>
      <c r="E42" s="17">
        <v>120</v>
      </c>
      <c r="F42" s="17">
        <v>0</v>
      </c>
      <c r="G42" s="17">
        <f t="shared" si="3"/>
        <v>28.14</v>
      </c>
      <c r="H42" s="17">
        <f t="shared" si="4"/>
        <v>24070</v>
      </c>
      <c r="I42" s="18">
        <f t="shared" si="1"/>
        <v>1.407</v>
      </c>
    </row>
    <row r="43" spans="2:9" ht="15" customHeight="1" x14ac:dyDescent="0.25">
      <c r="B43" s="55"/>
      <c r="C43" s="15" t="s">
        <v>17</v>
      </c>
      <c r="D43" s="17" t="s">
        <v>112</v>
      </c>
      <c r="E43" s="17">
        <v>260</v>
      </c>
      <c r="F43" s="17">
        <v>1.3</v>
      </c>
      <c r="G43" s="17">
        <f t="shared" si="3"/>
        <v>29.44</v>
      </c>
      <c r="H43" s="17">
        <f t="shared" si="4"/>
        <v>24720</v>
      </c>
      <c r="I43" s="18">
        <f t="shared" si="1"/>
        <v>1.472</v>
      </c>
    </row>
    <row r="44" spans="2:9" ht="15" customHeight="1" x14ac:dyDescent="0.25">
      <c r="B44" s="55"/>
      <c r="C44" s="15" t="s">
        <v>19</v>
      </c>
      <c r="D44" s="17" t="s">
        <v>120</v>
      </c>
      <c r="E44" s="17">
        <v>-180</v>
      </c>
      <c r="F44" s="17">
        <v>-1</v>
      </c>
      <c r="G44" s="17">
        <f t="shared" si="3"/>
        <v>28.44</v>
      </c>
      <c r="H44" s="17">
        <f t="shared" si="4"/>
        <v>24220</v>
      </c>
      <c r="I44" s="18">
        <f t="shared" si="1"/>
        <v>1.4219999999999999</v>
      </c>
    </row>
    <row r="45" spans="2:9" ht="15" customHeight="1" x14ac:dyDescent="0.25">
      <c r="B45" s="55"/>
      <c r="C45" s="15" t="s">
        <v>21</v>
      </c>
      <c r="D45" s="17" t="s">
        <v>130</v>
      </c>
      <c r="E45" s="17">
        <v>130</v>
      </c>
      <c r="F45" s="17">
        <v>1.5</v>
      </c>
      <c r="G45" s="17">
        <f t="shared" si="3"/>
        <v>29.94</v>
      </c>
      <c r="H45" s="17">
        <f t="shared" si="4"/>
        <v>24970</v>
      </c>
      <c r="I45" s="18">
        <f t="shared" si="1"/>
        <v>1.4970000000000001</v>
      </c>
    </row>
    <row r="46" spans="2:9" ht="15" customHeight="1" x14ac:dyDescent="0.25">
      <c r="B46" s="55"/>
      <c r="C46" s="15" t="s">
        <v>23</v>
      </c>
      <c r="D46" s="17" t="s">
        <v>131</v>
      </c>
      <c r="E46" s="17">
        <v>240</v>
      </c>
      <c r="F46" s="17">
        <v>2</v>
      </c>
      <c r="G46" s="17">
        <f t="shared" si="3"/>
        <v>31.94</v>
      </c>
      <c r="H46" s="17">
        <f t="shared" si="4"/>
        <v>25970</v>
      </c>
      <c r="I46" s="18">
        <f t="shared" si="1"/>
        <v>1.597</v>
      </c>
    </row>
    <row r="47" spans="2:9" ht="15" customHeight="1" x14ac:dyDescent="0.25">
      <c r="B47" s="55"/>
      <c r="C47" s="15" t="s">
        <v>25</v>
      </c>
      <c r="D47" s="17" t="s">
        <v>132</v>
      </c>
      <c r="E47" s="17">
        <v>300</v>
      </c>
      <c r="F47" s="17">
        <v>2</v>
      </c>
      <c r="G47" s="17">
        <f t="shared" si="3"/>
        <v>33.94</v>
      </c>
      <c r="H47" s="17">
        <f t="shared" si="4"/>
        <v>26970</v>
      </c>
      <c r="I47" s="18">
        <f t="shared" si="1"/>
        <v>1.6970000000000001</v>
      </c>
    </row>
    <row r="48" spans="2:9" ht="15" customHeight="1" x14ac:dyDescent="0.25">
      <c r="B48" s="55"/>
      <c r="C48" s="15" t="s">
        <v>27</v>
      </c>
      <c r="D48" s="17" t="s">
        <v>133</v>
      </c>
      <c r="E48" s="17">
        <v>90</v>
      </c>
      <c r="F48" s="17">
        <v>1</v>
      </c>
      <c r="G48" s="17">
        <f t="shared" si="3"/>
        <v>34.94</v>
      </c>
      <c r="H48" s="17">
        <f t="shared" si="4"/>
        <v>27470</v>
      </c>
      <c r="I48" s="18">
        <f t="shared" si="1"/>
        <v>1.7470000000000001</v>
      </c>
    </row>
    <row r="49" spans="2:24" ht="15" customHeight="1" x14ac:dyDescent="0.25">
      <c r="B49" s="55"/>
      <c r="C49" s="15" t="s">
        <v>29</v>
      </c>
      <c r="D49" s="17" t="s">
        <v>110</v>
      </c>
      <c r="E49" s="17">
        <v>-130</v>
      </c>
      <c r="F49" s="17">
        <v>-1</v>
      </c>
      <c r="G49" s="17">
        <f t="shared" si="3"/>
        <v>33.94</v>
      </c>
      <c r="H49" s="17">
        <f t="shared" si="4"/>
        <v>26970</v>
      </c>
      <c r="I49" s="18">
        <f t="shared" si="1"/>
        <v>1.6970000000000001</v>
      </c>
    </row>
    <row r="50" spans="2:24" ht="15.75" customHeight="1" x14ac:dyDescent="0.25">
      <c r="B50" s="55"/>
      <c r="C50" s="15" t="s">
        <v>31</v>
      </c>
      <c r="D50" s="17" t="s">
        <v>121</v>
      </c>
      <c r="E50" s="17">
        <v>820</v>
      </c>
      <c r="F50" s="17">
        <v>2</v>
      </c>
      <c r="G50" s="17">
        <f t="shared" si="3"/>
        <v>35.94</v>
      </c>
      <c r="H50" s="17">
        <f t="shared" si="4"/>
        <v>27970</v>
      </c>
      <c r="I50" s="18">
        <f t="shared" si="1"/>
        <v>1.7969999999999999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2:24" ht="15" customHeight="1" x14ac:dyDescent="0.25">
      <c r="B51" s="55"/>
      <c r="C51" s="15" t="s">
        <v>33</v>
      </c>
      <c r="D51" s="17" t="s">
        <v>134</v>
      </c>
      <c r="E51" s="17">
        <v>-110</v>
      </c>
      <c r="F51" s="17">
        <v>-1</v>
      </c>
      <c r="G51" s="17">
        <f t="shared" si="3"/>
        <v>34.94</v>
      </c>
      <c r="H51" s="17">
        <f t="shared" si="4"/>
        <v>27470</v>
      </c>
      <c r="I51" s="18">
        <f t="shared" si="1"/>
        <v>1.7470000000000001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2:24" ht="15" customHeight="1" x14ac:dyDescent="0.25">
      <c r="B52" s="55"/>
      <c r="C52" s="15" t="s">
        <v>35</v>
      </c>
      <c r="D52" s="17" t="s">
        <v>117</v>
      </c>
      <c r="E52" s="17">
        <v>-160</v>
      </c>
      <c r="F52" s="17">
        <v>-1</v>
      </c>
      <c r="G52" s="17">
        <f t="shared" si="3"/>
        <v>33.94</v>
      </c>
      <c r="H52" s="17">
        <f t="shared" si="4"/>
        <v>26970</v>
      </c>
      <c r="I52" s="18">
        <f t="shared" si="1"/>
        <v>1.6970000000000001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2:24" ht="15" customHeight="1" x14ac:dyDescent="0.25">
      <c r="B53" s="55"/>
      <c r="C53" s="15" t="s">
        <v>37</v>
      </c>
      <c r="D53" s="17" t="s">
        <v>135</v>
      </c>
      <c r="E53" s="17">
        <v>-90</v>
      </c>
      <c r="F53" s="17">
        <v>-1</v>
      </c>
      <c r="G53" s="17">
        <f t="shared" si="3"/>
        <v>32.94</v>
      </c>
      <c r="H53" s="17">
        <f t="shared" si="4"/>
        <v>26470</v>
      </c>
      <c r="I53" s="18">
        <f t="shared" si="1"/>
        <v>1.647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2:24" ht="15" customHeight="1" x14ac:dyDescent="0.25">
      <c r="B54" s="55"/>
      <c r="C54" s="15" t="s">
        <v>39</v>
      </c>
      <c r="D54" s="17" t="s">
        <v>120</v>
      </c>
      <c r="E54" s="17">
        <v>-150</v>
      </c>
      <c r="F54" s="17">
        <v>-1</v>
      </c>
      <c r="G54" s="17">
        <f t="shared" si="3"/>
        <v>31.939999999999998</v>
      </c>
      <c r="H54" s="17">
        <f t="shared" si="4"/>
        <v>25970</v>
      </c>
      <c r="I54" s="18">
        <f t="shared" si="1"/>
        <v>1.597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2:24" ht="15" customHeight="1" x14ac:dyDescent="0.25">
      <c r="B55" s="55"/>
      <c r="C55" s="15" t="s">
        <v>41</v>
      </c>
      <c r="D55" s="17" t="s">
        <v>109</v>
      </c>
      <c r="E55" s="17">
        <v>105</v>
      </c>
      <c r="F55" s="17">
        <v>1.2</v>
      </c>
      <c r="G55" s="17">
        <f t="shared" si="3"/>
        <v>33.14</v>
      </c>
      <c r="H55" s="17">
        <f t="shared" si="4"/>
        <v>26570</v>
      </c>
      <c r="I55" s="18">
        <f t="shared" si="1"/>
        <v>1.657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2:24" ht="15" customHeight="1" x14ac:dyDescent="0.25">
      <c r="B56" s="55"/>
      <c r="C56" s="15" t="s">
        <v>43</v>
      </c>
      <c r="D56" s="17" t="s">
        <v>116</v>
      </c>
      <c r="E56" s="17">
        <v>190</v>
      </c>
      <c r="F56" s="17">
        <v>1</v>
      </c>
      <c r="G56" s="17">
        <f t="shared" si="3"/>
        <v>34.14</v>
      </c>
      <c r="H56" s="17">
        <f t="shared" si="4"/>
        <v>27070</v>
      </c>
      <c r="I56" s="18">
        <f t="shared" si="1"/>
        <v>1.7070000000000001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2:24" x14ac:dyDescent="0.25">
      <c r="B57" s="55"/>
      <c r="C57" s="15" t="s">
        <v>45</v>
      </c>
      <c r="D57" s="17" t="s">
        <v>146</v>
      </c>
      <c r="E57" s="17"/>
      <c r="F57" s="17">
        <v>0.2</v>
      </c>
      <c r="G57" s="17">
        <f t="shared" si="3"/>
        <v>34.340000000000003</v>
      </c>
      <c r="H57" s="17">
        <f t="shared" si="4"/>
        <v>27170</v>
      </c>
      <c r="I57" s="18">
        <f t="shared" si="1"/>
        <v>1.7170000000000001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2:24" x14ac:dyDescent="0.25">
      <c r="B58" s="55"/>
      <c r="C58" s="15" t="s">
        <v>47</v>
      </c>
      <c r="D58" s="17" t="s">
        <v>148</v>
      </c>
      <c r="E58" s="17"/>
      <c r="F58" s="17">
        <v>-1</v>
      </c>
      <c r="G58" s="17">
        <f t="shared" si="3"/>
        <v>33.340000000000003</v>
      </c>
      <c r="H58" s="17">
        <f t="shared" si="4"/>
        <v>26670</v>
      </c>
      <c r="I58" s="18">
        <f t="shared" si="1"/>
        <v>1.667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2:24" x14ac:dyDescent="0.25">
      <c r="B59" s="55"/>
      <c r="C59" s="15" t="s">
        <v>49</v>
      </c>
      <c r="D59" s="17" t="s">
        <v>153</v>
      </c>
      <c r="E59" s="17"/>
      <c r="F59" s="17">
        <v>-1</v>
      </c>
      <c r="G59" s="17">
        <f t="shared" si="3"/>
        <v>32.340000000000003</v>
      </c>
      <c r="H59" s="17">
        <f t="shared" si="4"/>
        <v>26170</v>
      </c>
      <c r="I59" s="18">
        <f t="shared" si="1"/>
        <v>1.617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2:24" x14ac:dyDescent="0.25">
      <c r="B60" s="55"/>
      <c r="C60" s="15" t="s">
        <v>51</v>
      </c>
      <c r="D60" s="17" t="s">
        <v>154</v>
      </c>
      <c r="E60" s="17"/>
      <c r="F60" s="17">
        <v>0.5</v>
      </c>
      <c r="G60" s="17">
        <f t="shared" si="3"/>
        <v>32.840000000000003</v>
      </c>
      <c r="H60" s="17">
        <f t="shared" si="4"/>
        <v>26420</v>
      </c>
      <c r="I60" s="18">
        <f t="shared" si="1"/>
        <v>1.6419999999999999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2:24" x14ac:dyDescent="0.25">
      <c r="B61" s="55"/>
      <c r="C61" s="15" t="s">
        <v>53</v>
      </c>
      <c r="D61" s="17"/>
      <c r="E61" s="17"/>
      <c r="F61" s="17"/>
      <c r="G61" s="17">
        <f t="shared" si="3"/>
        <v>32.840000000000003</v>
      </c>
      <c r="H61" s="17">
        <f t="shared" si="4"/>
        <v>26420</v>
      </c>
      <c r="I61" s="18">
        <f t="shared" si="1"/>
        <v>1.6419999999999999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2:24" x14ac:dyDescent="0.25">
      <c r="B62" s="55"/>
      <c r="C62" s="15" t="s">
        <v>55</v>
      </c>
      <c r="D62" s="17"/>
      <c r="E62" s="17"/>
      <c r="F62" s="17"/>
      <c r="G62" s="17">
        <f t="shared" si="3"/>
        <v>32.840000000000003</v>
      </c>
      <c r="H62" s="17">
        <f t="shared" si="4"/>
        <v>26420</v>
      </c>
      <c r="I62" s="18">
        <f t="shared" si="1"/>
        <v>1.6419999999999999</v>
      </c>
    </row>
    <row r="63" spans="2:24" x14ac:dyDescent="0.25">
      <c r="B63" s="55"/>
      <c r="C63" s="15" t="s">
        <v>57</v>
      </c>
      <c r="D63" s="17"/>
      <c r="E63" s="17"/>
      <c r="F63" s="17"/>
      <c r="G63" s="17">
        <f t="shared" si="3"/>
        <v>32.840000000000003</v>
      </c>
      <c r="H63" s="17">
        <f t="shared" si="4"/>
        <v>26420</v>
      </c>
      <c r="I63" s="18">
        <f t="shared" si="1"/>
        <v>1.6419999999999999</v>
      </c>
    </row>
    <row r="64" spans="2:24" x14ac:dyDescent="0.25">
      <c r="B64" s="55"/>
      <c r="C64" s="15" t="s">
        <v>59</v>
      </c>
      <c r="D64" s="17"/>
      <c r="E64" s="17"/>
      <c r="F64" s="17"/>
      <c r="G64" s="17">
        <f t="shared" si="3"/>
        <v>32.840000000000003</v>
      </c>
      <c r="H64" s="17">
        <f t="shared" si="4"/>
        <v>26420</v>
      </c>
      <c r="I64" s="18">
        <f t="shared" si="1"/>
        <v>1.6419999999999999</v>
      </c>
    </row>
    <row r="65" spans="2:9" ht="15.75" thickBot="1" x14ac:dyDescent="0.3">
      <c r="B65" s="56"/>
      <c r="C65" s="23" t="s">
        <v>61</v>
      </c>
      <c r="D65" s="21"/>
      <c r="E65" s="21"/>
      <c r="F65" s="21"/>
      <c r="G65" s="21">
        <f t="shared" si="3"/>
        <v>32.840000000000003</v>
      </c>
      <c r="H65" s="21">
        <f t="shared" si="4"/>
        <v>26420</v>
      </c>
      <c r="I65" s="22">
        <f t="shared" si="1"/>
        <v>1.6419999999999999</v>
      </c>
    </row>
  </sheetData>
  <mergeCells count="2">
    <mergeCell ref="B8:B36"/>
    <mergeCell ref="B37:B65"/>
  </mergeCells>
  <phoneticPr fontId="4" type="noConversion"/>
  <conditionalFormatting sqref="F8:F60">
    <cfRule type="cellIs" dxfId="1" priority="1" operator="greaterThan">
      <formula>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6578A-79A0-4B89-B813-0993CEF8B34A}">
  <dimension ref="A1:AI86"/>
  <sheetViews>
    <sheetView topLeftCell="B37" zoomScale="70" zoomScaleNormal="70" workbookViewId="0">
      <selection activeCell="D75" sqref="D75:D76"/>
    </sheetView>
  </sheetViews>
  <sheetFormatPr defaultRowHeight="15" x14ac:dyDescent="0.25"/>
  <cols>
    <col min="1" max="1" width="69.140625" style="4" customWidth="1"/>
    <col min="2" max="2" width="12.85546875" bestFit="1" customWidth="1"/>
    <col min="3" max="3" width="13.5703125" style="4" bestFit="1" customWidth="1"/>
    <col min="4" max="4" width="33.42578125" style="8" bestFit="1" customWidth="1"/>
    <col min="5" max="5" width="25.85546875" style="4" customWidth="1"/>
    <col min="6" max="6" width="26.28515625" style="4" customWidth="1"/>
    <col min="7" max="7" width="16.140625" style="4" bestFit="1" customWidth="1"/>
    <col min="8" max="8" width="22.5703125" style="4" bestFit="1" customWidth="1"/>
    <col min="9" max="9" width="9.140625" style="4"/>
    <col min="11" max="11" width="9.28515625" bestFit="1" customWidth="1"/>
    <col min="12" max="13" width="11.140625" bestFit="1" customWidth="1"/>
    <col min="14" max="14" width="13.7109375" bestFit="1" customWidth="1"/>
    <col min="15" max="15" width="9.28515625" bestFit="1" customWidth="1"/>
    <col min="24" max="35" width="9.140625" style="4"/>
  </cols>
  <sheetData>
    <row r="1" spans="2:8" s="4" customFormat="1" ht="23.25" customHeight="1" x14ac:dyDescent="0.25"/>
    <row r="2" spans="2:8" s="4" customFormat="1" ht="15.75" thickBot="1" x14ac:dyDescent="0.3"/>
    <row r="3" spans="2:8" s="4" customFormat="1" ht="19.5" thickBot="1" x14ac:dyDescent="0.3">
      <c r="D3" s="9" t="s">
        <v>88</v>
      </c>
      <c r="E3" s="10" t="s">
        <v>89</v>
      </c>
    </row>
    <row r="4" spans="2:8" s="4" customFormat="1" ht="19.5" thickBot="1" x14ac:dyDescent="0.35">
      <c r="D4" s="30">
        <f>H42</f>
        <v>0.93500000000000005</v>
      </c>
      <c r="E4" s="29">
        <f>0.05*SUM(E43:E78)</f>
        <v>1.4100000000000001</v>
      </c>
    </row>
    <row r="5" spans="2:8" ht="36.75" customHeight="1" x14ac:dyDescent="0.25">
      <c r="B5" s="4"/>
      <c r="C5" s="1">
        <v>10000</v>
      </c>
      <c r="D5" s="2"/>
      <c r="E5" s="2"/>
      <c r="F5" s="2"/>
      <c r="G5" s="1">
        <v>500</v>
      </c>
      <c r="H5" s="3">
        <f>G78-C5</f>
        <v>23450</v>
      </c>
    </row>
    <row r="6" spans="2:8" x14ac:dyDescent="0.25">
      <c r="B6" s="4"/>
      <c r="C6" s="5">
        <v>0.05</v>
      </c>
      <c r="D6" s="25" t="s">
        <v>0</v>
      </c>
      <c r="E6" s="26" t="s">
        <v>1</v>
      </c>
      <c r="F6" s="26" t="s">
        <v>2</v>
      </c>
      <c r="G6" s="26" t="s">
        <v>3</v>
      </c>
      <c r="H6" s="26" t="s">
        <v>4</v>
      </c>
    </row>
    <row r="7" spans="2:8" ht="15.75" thickBot="1" x14ac:dyDescent="0.3">
      <c r="B7" s="4"/>
      <c r="C7" s="6"/>
      <c r="D7" s="8">
        <v>0</v>
      </c>
      <c r="G7" s="4">
        <v>10000</v>
      </c>
      <c r="H7" s="7">
        <v>0</v>
      </c>
    </row>
    <row r="8" spans="2:8" ht="26.25" customHeight="1" x14ac:dyDescent="0.25">
      <c r="B8" s="57">
        <v>2019</v>
      </c>
      <c r="C8" s="11" t="s">
        <v>5</v>
      </c>
      <c r="D8" s="12" t="s">
        <v>6</v>
      </c>
      <c r="E8" s="13">
        <v>1</v>
      </c>
      <c r="F8" s="13">
        <f>E8</f>
        <v>1</v>
      </c>
      <c r="G8" s="13">
        <f>$C$5+$G$5*E8</f>
        <v>10500</v>
      </c>
      <c r="H8" s="14">
        <f>(G8-$C$5)/$C$5</f>
        <v>0.05</v>
      </c>
    </row>
    <row r="9" spans="2:8" x14ac:dyDescent="0.25">
      <c r="B9" s="58"/>
      <c r="C9" s="15" t="s">
        <v>7</v>
      </c>
      <c r="D9" s="16" t="s">
        <v>8</v>
      </c>
      <c r="E9" s="17">
        <v>-1</v>
      </c>
      <c r="F9" s="17">
        <f>F8+E9</f>
        <v>0</v>
      </c>
      <c r="G9" s="17">
        <f t="shared" ref="G9:G46" si="0">G8+(E9*$G$5)</f>
        <v>10000</v>
      </c>
      <c r="H9" s="18">
        <f t="shared" ref="H9:H46" si="1">(G9-$C$5)/$C$5</f>
        <v>0</v>
      </c>
    </row>
    <row r="10" spans="2:8" x14ac:dyDescent="0.25">
      <c r="B10" s="58"/>
      <c r="C10" s="15" t="s">
        <v>9</v>
      </c>
      <c r="D10" s="16" t="s">
        <v>10</v>
      </c>
      <c r="E10" s="17">
        <v>-1</v>
      </c>
      <c r="F10" s="17">
        <f t="shared" ref="F10:F46" si="2">F9+E10</f>
        <v>-1</v>
      </c>
      <c r="G10" s="17">
        <f t="shared" si="0"/>
        <v>9500</v>
      </c>
      <c r="H10" s="18">
        <f t="shared" si="1"/>
        <v>-0.05</v>
      </c>
    </row>
    <row r="11" spans="2:8" x14ac:dyDescent="0.25">
      <c r="B11" s="58"/>
      <c r="C11" s="15" t="s">
        <v>11</v>
      </c>
      <c r="D11" s="16" t="s">
        <v>12</v>
      </c>
      <c r="E11" s="17">
        <v>1.5</v>
      </c>
      <c r="F11" s="17">
        <f t="shared" si="2"/>
        <v>0.5</v>
      </c>
      <c r="G11" s="17">
        <f t="shared" si="0"/>
        <v>10250</v>
      </c>
      <c r="H11" s="18">
        <f t="shared" si="1"/>
        <v>2.5000000000000001E-2</v>
      </c>
    </row>
    <row r="12" spans="2:8" x14ac:dyDescent="0.25">
      <c r="B12" s="58"/>
      <c r="C12" s="15" t="s">
        <v>13</v>
      </c>
      <c r="D12" s="16" t="s">
        <v>14</v>
      </c>
      <c r="E12" s="17">
        <v>1</v>
      </c>
      <c r="F12" s="17">
        <f t="shared" si="2"/>
        <v>1.5</v>
      </c>
      <c r="G12" s="17">
        <f t="shared" si="0"/>
        <v>10750</v>
      </c>
      <c r="H12" s="18">
        <f t="shared" si="1"/>
        <v>7.4999999999999997E-2</v>
      </c>
    </row>
    <row r="13" spans="2:8" x14ac:dyDescent="0.25">
      <c r="B13" s="58"/>
      <c r="C13" s="15" t="s">
        <v>15</v>
      </c>
      <c r="D13" s="16" t="s">
        <v>16</v>
      </c>
      <c r="E13" s="17">
        <v>-0.5</v>
      </c>
      <c r="F13" s="17">
        <f t="shared" si="2"/>
        <v>1</v>
      </c>
      <c r="G13" s="17">
        <f t="shared" si="0"/>
        <v>10500</v>
      </c>
      <c r="H13" s="18">
        <f t="shared" si="1"/>
        <v>0.05</v>
      </c>
    </row>
    <row r="14" spans="2:8" x14ac:dyDescent="0.25">
      <c r="B14" s="58"/>
      <c r="C14" s="15" t="s">
        <v>17</v>
      </c>
      <c r="D14" s="16" t="s">
        <v>18</v>
      </c>
      <c r="E14" s="17">
        <v>1.2</v>
      </c>
      <c r="F14" s="17">
        <f t="shared" si="2"/>
        <v>2.2000000000000002</v>
      </c>
      <c r="G14" s="17">
        <f t="shared" si="0"/>
        <v>11100</v>
      </c>
      <c r="H14" s="18">
        <f t="shared" si="1"/>
        <v>0.11</v>
      </c>
    </row>
    <row r="15" spans="2:8" x14ac:dyDescent="0.25">
      <c r="B15" s="58"/>
      <c r="C15" s="15" t="s">
        <v>19</v>
      </c>
      <c r="D15" s="16" t="s">
        <v>20</v>
      </c>
      <c r="E15" s="17">
        <v>-1</v>
      </c>
      <c r="F15" s="17">
        <f t="shared" si="2"/>
        <v>1.2000000000000002</v>
      </c>
      <c r="G15" s="17">
        <f t="shared" si="0"/>
        <v>10600</v>
      </c>
      <c r="H15" s="18">
        <f t="shared" si="1"/>
        <v>0.06</v>
      </c>
    </row>
    <row r="16" spans="2:8" x14ac:dyDescent="0.25">
      <c r="B16" s="58"/>
      <c r="C16" s="15" t="s">
        <v>21</v>
      </c>
      <c r="D16" s="16" t="s">
        <v>22</v>
      </c>
      <c r="E16" s="17">
        <v>-1</v>
      </c>
      <c r="F16" s="17">
        <f t="shared" si="2"/>
        <v>0.20000000000000018</v>
      </c>
      <c r="G16" s="17">
        <f t="shared" si="0"/>
        <v>10100</v>
      </c>
      <c r="H16" s="18">
        <f t="shared" si="1"/>
        <v>0.01</v>
      </c>
    </row>
    <row r="17" spans="2:23" x14ac:dyDescent="0.25">
      <c r="B17" s="58"/>
      <c r="C17" s="15" t="s">
        <v>23</v>
      </c>
      <c r="D17" s="16" t="s">
        <v>24</v>
      </c>
      <c r="E17" s="17">
        <v>0</v>
      </c>
      <c r="F17" s="17">
        <f t="shared" si="2"/>
        <v>0.20000000000000018</v>
      </c>
      <c r="G17" s="17">
        <f t="shared" si="0"/>
        <v>10100</v>
      </c>
      <c r="H17" s="18">
        <f t="shared" si="1"/>
        <v>0.01</v>
      </c>
    </row>
    <row r="18" spans="2:23" x14ac:dyDescent="0.25">
      <c r="B18" s="58"/>
      <c r="C18" s="15" t="s">
        <v>25</v>
      </c>
      <c r="D18" s="16" t="s">
        <v>26</v>
      </c>
      <c r="E18" s="17">
        <v>1.5</v>
      </c>
      <c r="F18" s="17">
        <f t="shared" si="2"/>
        <v>1.7000000000000002</v>
      </c>
      <c r="G18" s="17">
        <f t="shared" si="0"/>
        <v>10850</v>
      </c>
      <c r="H18" s="18">
        <f t="shared" si="1"/>
        <v>8.5000000000000006E-2</v>
      </c>
    </row>
    <row r="19" spans="2:23" x14ac:dyDescent="0.25">
      <c r="B19" s="58"/>
      <c r="C19" s="15" t="s">
        <v>27</v>
      </c>
      <c r="D19" s="16" t="s">
        <v>28</v>
      </c>
      <c r="E19" s="17">
        <v>2</v>
      </c>
      <c r="F19" s="17">
        <f t="shared" si="2"/>
        <v>3.7</v>
      </c>
      <c r="G19" s="17">
        <f t="shared" si="0"/>
        <v>11850</v>
      </c>
      <c r="H19" s="18">
        <f t="shared" si="1"/>
        <v>0.185</v>
      </c>
    </row>
    <row r="20" spans="2:23" x14ac:dyDescent="0.25">
      <c r="B20" s="58"/>
      <c r="C20" s="15" t="s">
        <v>29</v>
      </c>
      <c r="D20" s="16" t="s">
        <v>30</v>
      </c>
      <c r="E20" s="17">
        <v>2</v>
      </c>
      <c r="F20" s="17">
        <f t="shared" si="2"/>
        <v>5.7</v>
      </c>
      <c r="G20" s="17">
        <f t="shared" si="0"/>
        <v>12850</v>
      </c>
      <c r="H20" s="18">
        <f t="shared" si="1"/>
        <v>0.28499999999999998</v>
      </c>
    </row>
    <row r="21" spans="2:23" x14ac:dyDescent="0.25">
      <c r="B21" s="58"/>
      <c r="C21" s="15" t="s">
        <v>31</v>
      </c>
      <c r="D21" s="16" t="s">
        <v>32</v>
      </c>
      <c r="E21" s="17">
        <v>5</v>
      </c>
      <c r="F21" s="17">
        <f t="shared" si="2"/>
        <v>10.7</v>
      </c>
      <c r="G21" s="17">
        <f t="shared" si="0"/>
        <v>15350</v>
      </c>
      <c r="H21" s="18">
        <f t="shared" si="1"/>
        <v>0.53500000000000003</v>
      </c>
    </row>
    <row r="22" spans="2:23" x14ac:dyDescent="0.25">
      <c r="B22" s="58"/>
      <c r="C22" s="15" t="s">
        <v>33</v>
      </c>
      <c r="D22" s="16" t="s">
        <v>34</v>
      </c>
      <c r="E22" s="17">
        <v>1.5</v>
      </c>
      <c r="F22" s="17">
        <f t="shared" si="2"/>
        <v>12.2</v>
      </c>
      <c r="G22" s="17">
        <f t="shared" si="0"/>
        <v>16100</v>
      </c>
      <c r="H22" s="18">
        <f t="shared" si="1"/>
        <v>0.61</v>
      </c>
    </row>
    <row r="23" spans="2:23" x14ac:dyDescent="0.25">
      <c r="B23" s="58"/>
      <c r="C23" s="15" t="s">
        <v>35</v>
      </c>
      <c r="D23" s="16" t="s">
        <v>36</v>
      </c>
      <c r="E23" s="17">
        <v>-1</v>
      </c>
      <c r="F23" s="17">
        <f t="shared" si="2"/>
        <v>11.2</v>
      </c>
      <c r="G23" s="17">
        <f t="shared" si="0"/>
        <v>15600</v>
      </c>
      <c r="H23" s="18">
        <f t="shared" si="1"/>
        <v>0.56000000000000005</v>
      </c>
    </row>
    <row r="24" spans="2:23" x14ac:dyDescent="0.25">
      <c r="B24" s="58"/>
      <c r="C24" s="15" t="s">
        <v>37</v>
      </c>
      <c r="D24" s="16" t="s">
        <v>38</v>
      </c>
      <c r="E24" s="17">
        <v>0</v>
      </c>
      <c r="F24" s="17">
        <f t="shared" si="2"/>
        <v>11.2</v>
      </c>
      <c r="G24" s="17">
        <f t="shared" si="0"/>
        <v>15600</v>
      </c>
      <c r="H24" s="18">
        <f t="shared" si="1"/>
        <v>0.56000000000000005</v>
      </c>
    </row>
    <row r="25" spans="2:23" x14ac:dyDescent="0.25">
      <c r="B25" s="58"/>
      <c r="C25" s="15" t="s">
        <v>39</v>
      </c>
      <c r="D25" s="16" t="s">
        <v>40</v>
      </c>
      <c r="E25" s="17">
        <v>-1</v>
      </c>
      <c r="F25" s="17">
        <f t="shared" si="2"/>
        <v>10.199999999999999</v>
      </c>
      <c r="G25" s="17">
        <f t="shared" si="0"/>
        <v>15100</v>
      </c>
      <c r="H25" s="18">
        <f t="shared" si="1"/>
        <v>0.51</v>
      </c>
    </row>
    <row r="26" spans="2:23" x14ac:dyDescent="0.25">
      <c r="B26" s="58"/>
      <c r="C26" s="15" t="s">
        <v>41</v>
      </c>
      <c r="D26" s="16" t="s">
        <v>42</v>
      </c>
      <c r="E26" s="17">
        <v>-1</v>
      </c>
      <c r="F26" s="17">
        <f t="shared" si="2"/>
        <v>9.1999999999999993</v>
      </c>
      <c r="G26" s="17">
        <f t="shared" si="0"/>
        <v>14600</v>
      </c>
      <c r="H26" s="18">
        <f t="shared" si="1"/>
        <v>0.46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2:23" x14ac:dyDescent="0.25">
      <c r="B27" s="58"/>
      <c r="C27" s="15" t="s">
        <v>43</v>
      </c>
      <c r="D27" s="16" t="s">
        <v>44</v>
      </c>
      <c r="E27" s="17">
        <v>-0.5</v>
      </c>
      <c r="F27" s="17">
        <f t="shared" si="2"/>
        <v>8.6999999999999993</v>
      </c>
      <c r="G27" s="17">
        <f t="shared" si="0"/>
        <v>14350</v>
      </c>
      <c r="H27" s="18">
        <f t="shared" si="1"/>
        <v>0.435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2:23" x14ac:dyDescent="0.25">
      <c r="B28" s="58"/>
      <c r="C28" s="15" t="s">
        <v>45</v>
      </c>
      <c r="D28" s="16" t="s">
        <v>46</v>
      </c>
      <c r="E28" s="17">
        <v>1</v>
      </c>
      <c r="F28" s="17">
        <f t="shared" si="2"/>
        <v>9.6999999999999993</v>
      </c>
      <c r="G28" s="17">
        <f t="shared" si="0"/>
        <v>14850</v>
      </c>
      <c r="H28" s="18">
        <f t="shared" si="1"/>
        <v>0.48499999999999999</v>
      </c>
    </row>
    <row r="29" spans="2:23" x14ac:dyDescent="0.25">
      <c r="B29" s="58"/>
      <c r="C29" s="15" t="s">
        <v>47</v>
      </c>
      <c r="D29" s="16" t="s">
        <v>48</v>
      </c>
      <c r="E29" s="17">
        <v>5</v>
      </c>
      <c r="F29" s="17">
        <f t="shared" si="2"/>
        <v>14.7</v>
      </c>
      <c r="G29" s="17">
        <f t="shared" si="0"/>
        <v>17350</v>
      </c>
      <c r="H29" s="18">
        <f t="shared" si="1"/>
        <v>0.73499999999999999</v>
      </c>
    </row>
    <row r="30" spans="2:23" x14ac:dyDescent="0.25">
      <c r="B30" s="58"/>
      <c r="C30" s="15" t="s">
        <v>49</v>
      </c>
      <c r="D30" s="16" t="s">
        <v>50</v>
      </c>
      <c r="E30" s="17">
        <v>-1</v>
      </c>
      <c r="F30" s="17">
        <f t="shared" si="2"/>
        <v>13.7</v>
      </c>
      <c r="G30" s="17">
        <f t="shared" si="0"/>
        <v>16850</v>
      </c>
      <c r="H30" s="18">
        <f t="shared" si="1"/>
        <v>0.68500000000000005</v>
      </c>
    </row>
    <row r="31" spans="2:23" x14ac:dyDescent="0.25">
      <c r="B31" s="58"/>
      <c r="C31" s="15" t="s">
        <v>51</v>
      </c>
      <c r="D31" s="16" t="s">
        <v>52</v>
      </c>
      <c r="E31" s="17">
        <v>-1</v>
      </c>
      <c r="F31" s="17">
        <f t="shared" si="2"/>
        <v>12.7</v>
      </c>
      <c r="G31" s="17">
        <f t="shared" si="0"/>
        <v>16350</v>
      </c>
      <c r="H31" s="18">
        <f t="shared" si="1"/>
        <v>0.63500000000000001</v>
      </c>
    </row>
    <row r="32" spans="2:23" x14ac:dyDescent="0.25">
      <c r="B32" s="58"/>
      <c r="C32" s="15" t="s">
        <v>53</v>
      </c>
      <c r="D32" s="16" t="s">
        <v>54</v>
      </c>
      <c r="E32" s="17">
        <v>1</v>
      </c>
      <c r="F32" s="17">
        <f t="shared" si="2"/>
        <v>13.7</v>
      </c>
      <c r="G32" s="17">
        <f t="shared" si="0"/>
        <v>16850</v>
      </c>
      <c r="H32" s="18">
        <f t="shared" si="1"/>
        <v>0.68500000000000005</v>
      </c>
    </row>
    <row r="33" spans="2:8" x14ac:dyDescent="0.25">
      <c r="B33" s="58"/>
      <c r="C33" s="15" t="s">
        <v>55</v>
      </c>
      <c r="D33" s="16" t="s">
        <v>56</v>
      </c>
      <c r="E33" s="17">
        <v>1.5</v>
      </c>
      <c r="F33" s="17">
        <f t="shared" si="2"/>
        <v>15.2</v>
      </c>
      <c r="G33" s="17">
        <f t="shared" si="0"/>
        <v>17600</v>
      </c>
      <c r="H33" s="18">
        <f t="shared" si="1"/>
        <v>0.76</v>
      </c>
    </row>
    <row r="34" spans="2:8" x14ac:dyDescent="0.25">
      <c r="B34" s="58"/>
      <c r="C34" s="15" t="s">
        <v>57</v>
      </c>
      <c r="D34" s="16" t="s">
        <v>58</v>
      </c>
      <c r="E34" s="17">
        <v>-1</v>
      </c>
      <c r="F34" s="17">
        <f t="shared" si="2"/>
        <v>14.2</v>
      </c>
      <c r="G34" s="17">
        <f t="shared" si="0"/>
        <v>17100</v>
      </c>
      <c r="H34" s="18">
        <f t="shared" si="1"/>
        <v>0.71</v>
      </c>
    </row>
    <row r="35" spans="2:8" x14ac:dyDescent="0.25">
      <c r="B35" s="58"/>
      <c r="C35" s="15" t="s">
        <v>59</v>
      </c>
      <c r="D35" s="16" t="s">
        <v>60</v>
      </c>
      <c r="E35" s="17">
        <v>-1</v>
      </c>
      <c r="F35" s="17">
        <f t="shared" si="2"/>
        <v>13.2</v>
      </c>
      <c r="G35" s="17">
        <f t="shared" si="0"/>
        <v>16600</v>
      </c>
      <c r="H35" s="18">
        <f t="shared" si="1"/>
        <v>0.66</v>
      </c>
    </row>
    <row r="36" spans="2:8" x14ac:dyDescent="0.25">
      <c r="B36" s="58"/>
      <c r="C36" s="15" t="s">
        <v>61</v>
      </c>
      <c r="D36" s="16" t="s">
        <v>62</v>
      </c>
      <c r="E36" s="17">
        <v>-1</v>
      </c>
      <c r="F36" s="17">
        <f t="shared" si="2"/>
        <v>12.2</v>
      </c>
      <c r="G36" s="17">
        <f t="shared" si="0"/>
        <v>16100</v>
      </c>
      <c r="H36" s="18">
        <f t="shared" si="1"/>
        <v>0.61</v>
      </c>
    </row>
    <row r="37" spans="2:8" x14ac:dyDescent="0.25">
      <c r="B37" s="58"/>
      <c r="C37" s="15" t="s">
        <v>63</v>
      </c>
      <c r="D37" s="16" t="s">
        <v>64</v>
      </c>
      <c r="E37" s="17">
        <v>1</v>
      </c>
      <c r="F37" s="17">
        <f t="shared" si="2"/>
        <v>13.2</v>
      </c>
      <c r="G37" s="17">
        <f t="shared" si="0"/>
        <v>16600</v>
      </c>
      <c r="H37" s="18">
        <f t="shared" si="1"/>
        <v>0.66</v>
      </c>
    </row>
    <row r="38" spans="2:8" x14ac:dyDescent="0.25">
      <c r="B38" s="58"/>
      <c r="C38" s="15" t="s">
        <v>65</v>
      </c>
      <c r="D38" s="16" t="s">
        <v>66</v>
      </c>
      <c r="E38" s="17">
        <v>2</v>
      </c>
      <c r="F38" s="17">
        <f t="shared" si="2"/>
        <v>15.2</v>
      </c>
      <c r="G38" s="17">
        <f t="shared" si="0"/>
        <v>17600</v>
      </c>
      <c r="H38" s="18">
        <f t="shared" si="1"/>
        <v>0.76</v>
      </c>
    </row>
    <row r="39" spans="2:8" x14ac:dyDescent="0.25">
      <c r="B39" s="58"/>
      <c r="C39" s="15" t="s">
        <v>67</v>
      </c>
      <c r="D39" s="16" t="s">
        <v>68</v>
      </c>
      <c r="E39" s="17">
        <v>0.5</v>
      </c>
      <c r="F39" s="17">
        <f t="shared" si="2"/>
        <v>15.7</v>
      </c>
      <c r="G39" s="17">
        <f t="shared" si="0"/>
        <v>17850</v>
      </c>
      <c r="H39" s="18">
        <f t="shared" si="1"/>
        <v>0.78500000000000003</v>
      </c>
    </row>
    <row r="40" spans="2:8" x14ac:dyDescent="0.25">
      <c r="B40" s="58"/>
      <c r="C40" s="15" t="s">
        <v>69</v>
      </c>
      <c r="D40" s="16" t="s">
        <v>70</v>
      </c>
      <c r="E40" s="17">
        <v>1</v>
      </c>
      <c r="F40" s="17">
        <f t="shared" si="2"/>
        <v>16.7</v>
      </c>
      <c r="G40" s="17">
        <f t="shared" si="0"/>
        <v>18350</v>
      </c>
      <c r="H40" s="18">
        <f t="shared" si="1"/>
        <v>0.83499999999999996</v>
      </c>
    </row>
    <row r="41" spans="2:8" x14ac:dyDescent="0.25">
      <c r="B41" s="58"/>
      <c r="C41" s="15" t="s">
        <v>71</v>
      </c>
      <c r="D41" s="16" t="s">
        <v>72</v>
      </c>
      <c r="E41" s="17">
        <v>-1</v>
      </c>
      <c r="F41" s="17">
        <f t="shared" si="2"/>
        <v>15.7</v>
      </c>
      <c r="G41" s="17">
        <f t="shared" si="0"/>
        <v>17850</v>
      </c>
      <c r="H41" s="18">
        <f t="shared" si="1"/>
        <v>0.78500000000000003</v>
      </c>
    </row>
    <row r="42" spans="2:8" ht="15.75" thickBot="1" x14ac:dyDescent="0.3">
      <c r="B42" s="58"/>
      <c r="C42" s="23" t="s">
        <v>73</v>
      </c>
      <c r="D42" s="24" t="s">
        <v>74</v>
      </c>
      <c r="E42" s="21">
        <v>3</v>
      </c>
      <c r="F42" s="21">
        <f t="shared" si="2"/>
        <v>18.7</v>
      </c>
      <c r="G42" s="21">
        <f t="shared" si="0"/>
        <v>19350</v>
      </c>
      <c r="H42" s="22">
        <f t="shared" si="1"/>
        <v>0.93500000000000005</v>
      </c>
    </row>
    <row r="43" spans="2:8" ht="15" customHeight="1" x14ac:dyDescent="0.25">
      <c r="B43" s="57">
        <v>2020</v>
      </c>
      <c r="C43" s="11" t="s">
        <v>5</v>
      </c>
      <c r="D43" s="12" t="s">
        <v>75</v>
      </c>
      <c r="E43" s="13">
        <v>1</v>
      </c>
      <c r="F43" s="13">
        <f t="shared" si="2"/>
        <v>19.7</v>
      </c>
      <c r="G43" s="13">
        <f t="shared" si="0"/>
        <v>19850</v>
      </c>
      <c r="H43" s="14">
        <f t="shared" si="1"/>
        <v>0.98499999999999999</v>
      </c>
    </row>
    <row r="44" spans="2:8" x14ac:dyDescent="0.25">
      <c r="B44" s="58"/>
      <c r="C44" s="15" t="s">
        <v>7</v>
      </c>
      <c r="D44" s="16" t="s">
        <v>76</v>
      </c>
      <c r="E44" s="17">
        <v>1.8</v>
      </c>
      <c r="F44" s="17">
        <f t="shared" si="2"/>
        <v>21.5</v>
      </c>
      <c r="G44" s="17">
        <f t="shared" si="0"/>
        <v>20750</v>
      </c>
      <c r="H44" s="18">
        <f t="shared" si="1"/>
        <v>1.075</v>
      </c>
    </row>
    <row r="45" spans="2:8" x14ac:dyDescent="0.25">
      <c r="B45" s="58"/>
      <c r="C45" s="15" t="s">
        <v>9</v>
      </c>
      <c r="D45" s="16" t="s">
        <v>77</v>
      </c>
      <c r="E45" s="17">
        <v>1</v>
      </c>
      <c r="F45" s="17">
        <f t="shared" si="2"/>
        <v>22.5</v>
      </c>
      <c r="G45" s="17">
        <f t="shared" si="0"/>
        <v>21250</v>
      </c>
      <c r="H45" s="18">
        <f t="shared" si="1"/>
        <v>1.125</v>
      </c>
    </row>
    <row r="46" spans="2:8" x14ac:dyDescent="0.25">
      <c r="B46" s="58"/>
      <c r="C46" s="15" t="s">
        <v>11</v>
      </c>
      <c r="D46" s="16" t="s">
        <v>78</v>
      </c>
      <c r="E46" s="17">
        <v>2</v>
      </c>
      <c r="F46" s="17">
        <f t="shared" si="2"/>
        <v>24.5</v>
      </c>
      <c r="G46" s="17">
        <f t="shared" si="0"/>
        <v>22250</v>
      </c>
      <c r="H46" s="18">
        <f t="shared" si="1"/>
        <v>1.2250000000000001</v>
      </c>
    </row>
    <row r="47" spans="2:8" x14ac:dyDescent="0.25">
      <c r="B47" s="58"/>
      <c r="C47" s="15" t="s">
        <v>13</v>
      </c>
      <c r="D47" s="16" t="s">
        <v>79</v>
      </c>
      <c r="E47" s="17">
        <v>2</v>
      </c>
      <c r="F47" s="17">
        <f t="shared" ref="F47" si="3">F46+E47</f>
        <v>26.5</v>
      </c>
      <c r="G47" s="17">
        <f t="shared" ref="G47" si="4">G46+(E47*$G$5)</f>
        <v>23250</v>
      </c>
      <c r="H47" s="18">
        <f t="shared" ref="H47" si="5">(G47-$C$5)/$C$5</f>
        <v>1.325</v>
      </c>
    </row>
    <row r="48" spans="2:8" x14ac:dyDescent="0.25">
      <c r="B48" s="58"/>
      <c r="C48" s="15" t="s">
        <v>15</v>
      </c>
      <c r="D48" s="16" t="s">
        <v>80</v>
      </c>
      <c r="E48" s="17">
        <v>2</v>
      </c>
      <c r="F48" s="17">
        <f t="shared" ref="F48" si="6">F47+E48</f>
        <v>28.5</v>
      </c>
      <c r="G48" s="17">
        <f t="shared" ref="G48" si="7">G47+(E48*$G$5)</f>
        <v>24250</v>
      </c>
      <c r="H48" s="18">
        <f t="shared" ref="H48" si="8">(G48-$C$5)/$C$5</f>
        <v>1.425</v>
      </c>
    </row>
    <row r="49" spans="2:23" x14ac:dyDescent="0.25">
      <c r="B49" s="58"/>
      <c r="C49" s="47" t="s">
        <v>17</v>
      </c>
      <c r="D49" s="19" t="s">
        <v>81</v>
      </c>
      <c r="E49" s="20">
        <v>1</v>
      </c>
      <c r="F49" s="17">
        <f t="shared" ref="F49:F52" si="9">F48+E49</f>
        <v>29.5</v>
      </c>
      <c r="G49" s="17">
        <f t="shared" ref="G49:G52" si="10">G48+(E49*$G$5)</f>
        <v>24750</v>
      </c>
      <c r="H49" s="18">
        <f t="shared" ref="H49:H52" si="11">(G49-$C$5)/$C$5</f>
        <v>1.4750000000000001</v>
      </c>
    </row>
    <row r="50" spans="2:23" x14ac:dyDescent="0.25">
      <c r="B50" s="58"/>
      <c r="C50" s="47" t="s">
        <v>19</v>
      </c>
      <c r="D50" s="19" t="s">
        <v>82</v>
      </c>
      <c r="E50" s="20">
        <v>1</v>
      </c>
      <c r="F50" s="17">
        <f t="shared" si="9"/>
        <v>30.5</v>
      </c>
      <c r="G50" s="17">
        <f t="shared" si="10"/>
        <v>25250</v>
      </c>
      <c r="H50" s="18">
        <f t="shared" si="11"/>
        <v>1.5249999999999999</v>
      </c>
    </row>
    <row r="51" spans="2:23" x14ac:dyDescent="0.25">
      <c r="B51" s="58"/>
      <c r="C51" s="15" t="s">
        <v>21</v>
      </c>
      <c r="D51" s="16" t="s">
        <v>83</v>
      </c>
      <c r="E51" s="17">
        <v>2</v>
      </c>
      <c r="F51" s="17">
        <f t="shared" si="9"/>
        <v>32.5</v>
      </c>
      <c r="G51" s="17">
        <f t="shared" si="10"/>
        <v>26250</v>
      </c>
      <c r="H51" s="18">
        <f t="shared" si="11"/>
        <v>1.625</v>
      </c>
    </row>
    <row r="52" spans="2:23" x14ac:dyDescent="0.25">
      <c r="B52" s="58"/>
      <c r="C52" s="15" t="s">
        <v>23</v>
      </c>
      <c r="D52" s="16" t="s">
        <v>84</v>
      </c>
      <c r="E52" s="17">
        <v>6</v>
      </c>
      <c r="F52" s="17">
        <f t="shared" si="9"/>
        <v>38.5</v>
      </c>
      <c r="G52" s="17">
        <f t="shared" si="10"/>
        <v>29250</v>
      </c>
      <c r="H52" s="18">
        <f t="shared" si="11"/>
        <v>1.925</v>
      </c>
    </row>
    <row r="53" spans="2:23" x14ac:dyDescent="0.25">
      <c r="B53" s="58"/>
      <c r="C53" s="15" t="s">
        <v>25</v>
      </c>
      <c r="D53" s="16" t="s">
        <v>85</v>
      </c>
      <c r="E53" s="17">
        <v>0.5</v>
      </c>
      <c r="F53" s="17">
        <f t="shared" ref="F53:F55" si="12">F52+E53</f>
        <v>39</v>
      </c>
      <c r="G53" s="17">
        <f t="shared" ref="G53:G55" si="13">G52+(E53*$G$5)</f>
        <v>29500</v>
      </c>
      <c r="H53" s="18">
        <f t="shared" ref="H53:H55" si="14">(G53-$C$5)/$C$5</f>
        <v>1.95</v>
      </c>
    </row>
    <row r="54" spans="2:23" x14ac:dyDescent="0.25">
      <c r="B54" s="58"/>
      <c r="C54" s="15" t="s">
        <v>27</v>
      </c>
      <c r="D54" s="16" t="s">
        <v>86</v>
      </c>
      <c r="E54" s="17">
        <v>1</v>
      </c>
      <c r="F54" s="17">
        <f t="shared" si="12"/>
        <v>40</v>
      </c>
      <c r="G54" s="17">
        <f t="shared" si="13"/>
        <v>30000</v>
      </c>
      <c r="H54" s="18">
        <f t="shared" si="14"/>
        <v>2</v>
      </c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2:23" x14ac:dyDescent="0.25">
      <c r="B55" s="58"/>
      <c r="C55" s="15" t="s">
        <v>29</v>
      </c>
      <c r="D55" s="16" t="s">
        <v>87</v>
      </c>
      <c r="E55" s="17">
        <v>1</v>
      </c>
      <c r="F55" s="17">
        <f t="shared" si="12"/>
        <v>41</v>
      </c>
      <c r="G55" s="17">
        <f t="shared" si="13"/>
        <v>30500</v>
      </c>
      <c r="H55" s="18">
        <f t="shared" si="14"/>
        <v>2.0499999999999998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2:23" ht="21" x14ac:dyDescent="0.35">
      <c r="B56" s="58"/>
      <c r="C56" s="15" t="s">
        <v>31</v>
      </c>
      <c r="D56" s="16" t="s">
        <v>90</v>
      </c>
      <c r="E56" s="17">
        <v>0.2</v>
      </c>
      <c r="F56" s="17">
        <f t="shared" ref="F56:F57" si="15">F55+E56</f>
        <v>41.2</v>
      </c>
      <c r="G56" s="17">
        <f t="shared" ref="G56:G57" si="16">G55+(E56*$G$5)</f>
        <v>30600</v>
      </c>
      <c r="H56" s="18">
        <f t="shared" ref="H56:H57" si="17">(G56-$C$5)/$C$5</f>
        <v>2.06</v>
      </c>
      <c r="J56" s="4"/>
      <c r="K56" s="31"/>
      <c r="L56" s="31"/>
      <c r="M56" s="31"/>
      <c r="N56" s="31"/>
      <c r="O56" s="31"/>
      <c r="P56" s="31"/>
      <c r="Q56" s="31"/>
      <c r="R56" s="4"/>
      <c r="S56" s="4"/>
      <c r="T56" s="4"/>
      <c r="U56" s="4"/>
      <c r="V56" s="4"/>
      <c r="W56" s="4"/>
    </row>
    <row r="57" spans="2:23" ht="21" x14ac:dyDescent="0.35">
      <c r="B57" s="58"/>
      <c r="C57" s="15" t="s">
        <v>33</v>
      </c>
      <c r="D57" s="16" t="s">
        <v>91</v>
      </c>
      <c r="E57" s="17">
        <v>1.5</v>
      </c>
      <c r="F57" s="17">
        <f t="shared" si="15"/>
        <v>42.7</v>
      </c>
      <c r="G57" s="17">
        <f t="shared" si="16"/>
        <v>31350</v>
      </c>
      <c r="H57" s="18">
        <f t="shared" si="17"/>
        <v>2.1349999999999998</v>
      </c>
      <c r="J57" s="4"/>
      <c r="K57" s="33"/>
      <c r="L57" s="34" t="s">
        <v>96</v>
      </c>
      <c r="M57" s="34" t="s">
        <v>97</v>
      </c>
      <c r="N57" s="34" t="s">
        <v>98</v>
      </c>
      <c r="O57" s="35" t="s">
        <v>99</v>
      </c>
      <c r="P57" s="34"/>
      <c r="Q57" s="31"/>
      <c r="R57" s="4"/>
      <c r="S57" s="4"/>
      <c r="T57" s="4"/>
      <c r="U57" s="4"/>
      <c r="V57" s="4"/>
      <c r="W57" s="4"/>
    </row>
    <row r="58" spans="2:23" ht="21" x14ac:dyDescent="0.35">
      <c r="B58" s="58"/>
      <c r="C58" s="15" t="s">
        <v>35</v>
      </c>
      <c r="D58" s="16" t="s">
        <v>92</v>
      </c>
      <c r="E58" s="17">
        <v>-1</v>
      </c>
      <c r="F58" s="17">
        <f t="shared" ref="F58" si="18">F57+E58</f>
        <v>41.7</v>
      </c>
      <c r="G58" s="17">
        <f t="shared" ref="G58" si="19">G57+(E58*$G$5)</f>
        <v>30850</v>
      </c>
      <c r="H58" s="18">
        <f t="shared" ref="H58" si="20">(G58-$C$5)/$C$5</f>
        <v>2.085</v>
      </c>
      <c r="J58" s="4"/>
      <c r="K58" s="31">
        <v>2019</v>
      </c>
      <c r="L58" s="32">
        <f>COUNTIFS($E$8:$E$42,"&gt;=0")/COUNTA(E8:E42)</f>
        <v>0.5714285714285714</v>
      </c>
      <c r="M58" s="32">
        <f>COUNTIFS($E$8:$E$42,"&lt;0")/COUNTA(E8:E42)</f>
        <v>0.42857142857142855</v>
      </c>
      <c r="N58" s="31">
        <f>AVERAGEIF($E$8:$E$42,"&gt;=0")</f>
        <v>1.6350000000000002</v>
      </c>
      <c r="O58" s="31">
        <f>AVERAGEIF($E$8:$E$42,"&lt;0")</f>
        <v>-0.93333333333333335</v>
      </c>
      <c r="P58" s="31"/>
      <c r="Q58" s="31"/>
      <c r="R58" s="4"/>
      <c r="S58" s="4"/>
      <c r="T58" s="4"/>
      <c r="U58" s="4"/>
      <c r="V58" s="4"/>
      <c r="W58" s="4"/>
    </row>
    <row r="59" spans="2:23" ht="21" x14ac:dyDescent="0.35">
      <c r="B59" s="58"/>
      <c r="C59" s="15" t="s">
        <v>37</v>
      </c>
      <c r="D59" s="16" t="s">
        <v>93</v>
      </c>
      <c r="E59" s="17">
        <v>-1</v>
      </c>
      <c r="F59" s="17">
        <f t="shared" ref="F59:F60" si="21">F58+E59</f>
        <v>40.700000000000003</v>
      </c>
      <c r="G59" s="17">
        <f t="shared" ref="G59:G60" si="22">G58+(E59*$G$5)</f>
        <v>30350</v>
      </c>
      <c r="H59" s="18">
        <f t="shared" ref="H59:H60" si="23">(G59-$C$5)/$C$5</f>
        <v>2.0350000000000001</v>
      </c>
      <c r="J59" s="4"/>
      <c r="K59" s="31">
        <v>2020</v>
      </c>
      <c r="L59" s="32">
        <f>COUNTIFS($E$43:$E$77,"&gt;=0")/COUNTA(E43:E77)</f>
        <v>0.76470588235294112</v>
      </c>
      <c r="M59" s="32">
        <f>COUNTIFS($E$43:$E$77,"&lt;0")/COUNTA(E43:E77)</f>
        <v>0.23529411764705882</v>
      </c>
      <c r="N59" s="31">
        <f>AVERAGEIF($E$43:$E$77,"&gt;=0")</f>
        <v>1.3923076923076925</v>
      </c>
      <c r="O59" s="31">
        <f>AVERAGEIF($E$43:$E$77,"&lt;0")</f>
        <v>-1</v>
      </c>
      <c r="P59" s="31"/>
      <c r="Q59" s="31"/>
      <c r="R59" s="4"/>
      <c r="S59" s="4"/>
      <c r="T59" s="4"/>
      <c r="U59" s="4"/>
      <c r="V59" s="4"/>
      <c r="W59" s="4"/>
    </row>
    <row r="60" spans="2:23" ht="21" x14ac:dyDescent="0.35">
      <c r="B60" s="58"/>
      <c r="C60" s="15" t="s">
        <v>39</v>
      </c>
      <c r="D60" s="16" t="s">
        <v>94</v>
      </c>
      <c r="E60" s="17">
        <v>-1</v>
      </c>
      <c r="F60" s="17">
        <f t="shared" si="21"/>
        <v>39.700000000000003</v>
      </c>
      <c r="G60" s="17">
        <f t="shared" si="22"/>
        <v>29850</v>
      </c>
      <c r="H60" s="18">
        <f t="shared" si="23"/>
        <v>1.9850000000000001</v>
      </c>
      <c r="J60" s="4"/>
      <c r="K60" s="31"/>
      <c r="L60" s="31"/>
      <c r="M60" s="31"/>
      <c r="N60" s="31"/>
      <c r="O60" s="31"/>
      <c r="P60" s="31"/>
      <c r="Q60" s="31"/>
      <c r="R60" s="4"/>
      <c r="S60" s="4"/>
      <c r="T60" s="4"/>
      <c r="U60" s="4"/>
      <c r="V60" s="4"/>
      <c r="W60" s="4"/>
    </row>
    <row r="61" spans="2:23" ht="21" x14ac:dyDescent="0.35">
      <c r="B61" s="58"/>
      <c r="C61" s="15" t="s">
        <v>41</v>
      </c>
      <c r="D61" s="16" t="s">
        <v>85</v>
      </c>
      <c r="E61" s="17">
        <v>-1</v>
      </c>
      <c r="F61" s="17">
        <f t="shared" ref="F61" si="24">F60+E61</f>
        <v>38.700000000000003</v>
      </c>
      <c r="G61" s="17">
        <f t="shared" ref="G61" si="25">G60+(E61*$G$5)</f>
        <v>29350</v>
      </c>
      <c r="H61" s="18">
        <f t="shared" ref="H61" si="26">(G61-$C$5)/$C$5</f>
        <v>1.9350000000000001</v>
      </c>
      <c r="J61" s="4"/>
      <c r="K61" s="31"/>
      <c r="L61" s="31"/>
      <c r="M61" s="31"/>
      <c r="N61" s="31"/>
      <c r="O61" s="31"/>
      <c r="P61" s="31"/>
      <c r="Q61" s="31"/>
      <c r="R61" s="4"/>
      <c r="S61" s="4"/>
      <c r="T61" s="4"/>
      <c r="U61" s="4"/>
      <c r="V61" s="4"/>
      <c r="W61" s="4"/>
    </row>
    <row r="62" spans="2:23" x14ac:dyDescent="0.25">
      <c r="B62" s="58"/>
      <c r="C62" s="15" t="s">
        <v>43</v>
      </c>
      <c r="D62" s="16" t="s">
        <v>95</v>
      </c>
      <c r="E62" s="17">
        <v>0.6</v>
      </c>
      <c r="F62" s="17">
        <f t="shared" ref="F62" si="27">F61+E62</f>
        <v>39.300000000000004</v>
      </c>
      <c r="G62" s="17">
        <f t="shared" ref="G62" si="28">G61+(E62*$G$5)</f>
        <v>29650</v>
      </c>
      <c r="H62" s="18">
        <f t="shared" ref="H62" si="29">(G62-$C$5)/$C$5</f>
        <v>1.9650000000000001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2:23" x14ac:dyDescent="0.25">
      <c r="B63" s="58"/>
      <c r="C63" s="15" t="s">
        <v>45</v>
      </c>
      <c r="D63" s="16" t="s">
        <v>100</v>
      </c>
      <c r="E63" s="36">
        <v>-1</v>
      </c>
      <c r="F63" s="17">
        <f t="shared" ref="F63" si="30">F62+E63</f>
        <v>38.300000000000004</v>
      </c>
      <c r="G63" s="17">
        <f t="shared" ref="G63" si="31">G62+(E63*$G$5)</f>
        <v>29150</v>
      </c>
      <c r="H63" s="18">
        <f t="shared" ref="H63" si="32">(G63-$C$5)/$C$5</f>
        <v>1.915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2:23" x14ac:dyDescent="0.25">
      <c r="B64" s="58"/>
      <c r="C64" s="15" t="s">
        <v>47</v>
      </c>
      <c r="D64" s="16" t="s">
        <v>101</v>
      </c>
      <c r="E64" s="17">
        <v>2</v>
      </c>
      <c r="F64" s="17">
        <f t="shared" ref="F64:F68" si="33">F63+E64</f>
        <v>40.300000000000004</v>
      </c>
      <c r="G64" s="17">
        <f t="shared" ref="G64:G68" si="34">G63+(E64*$G$5)</f>
        <v>30150</v>
      </c>
      <c r="H64" s="18">
        <f t="shared" ref="H64:H68" si="35">(G64-$C$5)/$C$5</f>
        <v>2.0150000000000001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2:23" x14ac:dyDescent="0.25">
      <c r="B65" s="58"/>
      <c r="C65" s="15" t="s">
        <v>49</v>
      </c>
      <c r="D65" s="16" t="s">
        <v>102</v>
      </c>
      <c r="E65" s="17">
        <v>-1</v>
      </c>
      <c r="F65" s="17">
        <f t="shared" si="33"/>
        <v>39.300000000000004</v>
      </c>
      <c r="G65" s="17">
        <f t="shared" si="34"/>
        <v>29650</v>
      </c>
      <c r="H65" s="18">
        <f t="shared" si="35"/>
        <v>1.9650000000000001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2:23" x14ac:dyDescent="0.25">
      <c r="B66" s="58"/>
      <c r="C66" s="15" t="s">
        <v>51</v>
      </c>
      <c r="D66" s="16" t="s">
        <v>103</v>
      </c>
      <c r="E66" s="17">
        <v>1.5</v>
      </c>
      <c r="F66" s="17">
        <f t="shared" si="33"/>
        <v>40.800000000000004</v>
      </c>
      <c r="G66" s="17">
        <f t="shared" si="34"/>
        <v>30400</v>
      </c>
      <c r="H66" s="18">
        <f t="shared" si="35"/>
        <v>2.04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2:23" x14ac:dyDescent="0.25">
      <c r="B67" s="58"/>
      <c r="C67" s="15" t="s">
        <v>53</v>
      </c>
      <c r="D67" s="16" t="s">
        <v>105</v>
      </c>
      <c r="E67" s="17">
        <v>0.5</v>
      </c>
      <c r="F67" s="17">
        <f t="shared" si="33"/>
        <v>41.300000000000004</v>
      </c>
      <c r="G67" s="17">
        <f t="shared" si="34"/>
        <v>30650</v>
      </c>
      <c r="H67" s="18">
        <f t="shared" si="35"/>
        <v>2.0649999999999999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2:23" x14ac:dyDescent="0.25">
      <c r="B68" s="58"/>
      <c r="C68" s="15" t="s">
        <v>55</v>
      </c>
      <c r="D68" s="16" t="s">
        <v>104</v>
      </c>
      <c r="E68" s="17">
        <v>1</v>
      </c>
      <c r="F68" s="17">
        <f t="shared" si="33"/>
        <v>42.300000000000004</v>
      </c>
      <c r="G68" s="17">
        <f t="shared" si="34"/>
        <v>31150</v>
      </c>
      <c r="H68" s="18">
        <f t="shared" si="35"/>
        <v>2.1150000000000002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2:23" x14ac:dyDescent="0.25">
      <c r="B69" s="58"/>
      <c r="C69" s="15" t="s">
        <v>57</v>
      </c>
      <c r="D69" s="16" t="s">
        <v>140</v>
      </c>
      <c r="E69" s="17">
        <v>1.3</v>
      </c>
      <c r="F69" s="17">
        <f t="shared" ref="F69:F78" si="36">F68+E69</f>
        <v>43.6</v>
      </c>
      <c r="G69" s="17">
        <f t="shared" ref="G69:G78" si="37">G68+(E69*$G$5)</f>
        <v>31800</v>
      </c>
      <c r="H69" s="18">
        <f t="shared" ref="H69:H78" si="38">(G69-$C$5)/$C$5</f>
        <v>2.1800000000000002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2:23" x14ac:dyDescent="0.25">
      <c r="B70" s="58"/>
      <c r="C70" s="15" t="s">
        <v>59</v>
      </c>
      <c r="D70" s="16" t="s">
        <v>142</v>
      </c>
      <c r="E70" s="17">
        <v>2.5</v>
      </c>
      <c r="F70" s="17">
        <f t="shared" si="36"/>
        <v>46.1</v>
      </c>
      <c r="G70" s="17">
        <f t="shared" si="37"/>
        <v>33050</v>
      </c>
      <c r="H70" s="18">
        <f t="shared" si="38"/>
        <v>2.3050000000000002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2:23" x14ac:dyDescent="0.25">
      <c r="B71" s="58"/>
      <c r="C71" s="15" t="s">
        <v>61</v>
      </c>
      <c r="D71" s="16" t="s">
        <v>143</v>
      </c>
      <c r="E71" s="20">
        <v>1</v>
      </c>
      <c r="F71" s="17">
        <f t="shared" si="36"/>
        <v>47.1</v>
      </c>
      <c r="G71" s="17">
        <f t="shared" si="37"/>
        <v>33550</v>
      </c>
      <c r="H71" s="18">
        <f t="shared" si="38"/>
        <v>2.355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2:23" x14ac:dyDescent="0.25">
      <c r="B72" s="58"/>
      <c r="C72" s="15" t="s">
        <v>63</v>
      </c>
      <c r="D72" s="16" t="s">
        <v>144</v>
      </c>
      <c r="E72" s="17">
        <v>-1</v>
      </c>
      <c r="F72" s="17">
        <f t="shared" si="36"/>
        <v>46.1</v>
      </c>
      <c r="G72" s="17">
        <f t="shared" si="37"/>
        <v>33050</v>
      </c>
      <c r="H72" s="18">
        <f t="shared" si="38"/>
        <v>2.3050000000000002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2:23" x14ac:dyDescent="0.25">
      <c r="B73" s="58"/>
      <c r="C73" s="15" t="s">
        <v>65</v>
      </c>
      <c r="D73" s="16" t="s">
        <v>147</v>
      </c>
      <c r="E73" s="17">
        <v>-1</v>
      </c>
      <c r="F73" s="17">
        <f t="shared" si="36"/>
        <v>45.1</v>
      </c>
      <c r="G73" s="17">
        <f t="shared" si="37"/>
        <v>32550</v>
      </c>
      <c r="H73" s="18">
        <f t="shared" si="38"/>
        <v>2.2549999999999999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2:23" x14ac:dyDescent="0.25">
      <c r="B74" s="58"/>
      <c r="C74" s="15" t="s">
        <v>67</v>
      </c>
      <c r="D74" s="16" t="s">
        <v>152</v>
      </c>
      <c r="E74" s="17">
        <v>1</v>
      </c>
      <c r="F74" s="17">
        <f t="shared" si="36"/>
        <v>46.1</v>
      </c>
      <c r="G74" s="17">
        <f t="shared" si="37"/>
        <v>33050</v>
      </c>
      <c r="H74" s="18">
        <f t="shared" si="38"/>
        <v>2.3050000000000002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2:23" x14ac:dyDescent="0.25">
      <c r="B75" s="58"/>
      <c r="C75" s="15" t="s">
        <v>69</v>
      </c>
      <c r="D75" s="19" t="s">
        <v>156</v>
      </c>
      <c r="E75" s="17">
        <v>0.8</v>
      </c>
      <c r="F75" s="17">
        <f t="shared" si="36"/>
        <v>46.9</v>
      </c>
      <c r="G75" s="17">
        <f t="shared" si="37"/>
        <v>33450</v>
      </c>
      <c r="H75" s="18">
        <f t="shared" si="38"/>
        <v>2.3450000000000002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2:23" x14ac:dyDescent="0.25">
      <c r="B76" s="58"/>
      <c r="C76" s="15" t="s">
        <v>71</v>
      </c>
      <c r="D76" s="19" t="s">
        <v>157</v>
      </c>
      <c r="E76" s="17">
        <v>0</v>
      </c>
      <c r="F76" s="17">
        <f t="shared" si="36"/>
        <v>46.9</v>
      </c>
      <c r="G76" s="17">
        <f t="shared" si="37"/>
        <v>33450</v>
      </c>
      <c r="H76" s="18">
        <f t="shared" si="38"/>
        <v>2.3450000000000002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2:23" x14ac:dyDescent="0.25">
      <c r="B77" s="58"/>
      <c r="C77" s="15" t="s">
        <v>73</v>
      </c>
      <c r="D77" s="16"/>
      <c r="E77" s="17"/>
      <c r="F77" s="17">
        <f t="shared" si="36"/>
        <v>46.9</v>
      </c>
      <c r="G77" s="17">
        <f t="shared" si="37"/>
        <v>33450</v>
      </c>
      <c r="H77" s="18">
        <f t="shared" si="38"/>
        <v>2.3450000000000002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2:23" ht="15.75" thickBot="1" x14ac:dyDescent="0.3">
      <c r="B78" s="59"/>
      <c r="C78" s="43"/>
      <c r="D78" s="24"/>
      <c r="E78" s="21"/>
      <c r="F78" s="21">
        <f t="shared" si="36"/>
        <v>46.9</v>
      </c>
      <c r="G78" s="21">
        <f t="shared" si="37"/>
        <v>33450</v>
      </c>
      <c r="H78" s="22">
        <f t="shared" si="38"/>
        <v>2.3450000000000002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2:23" x14ac:dyDescent="0.25">
      <c r="B79" s="4"/>
    </row>
    <row r="80" spans="2:23" x14ac:dyDescent="0.25">
      <c r="B80" s="4"/>
    </row>
    <row r="81" spans="2:2" x14ac:dyDescent="0.25">
      <c r="B81" s="4"/>
    </row>
    <row r="82" spans="2:2" x14ac:dyDescent="0.25">
      <c r="B82" s="4"/>
    </row>
    <row r="83" spans="2:2" x14ac:dyDescent="0.25">
      <c r="B83" s="4"/>
    </row>
    <row r="84" spans="2:2" x14ac:dyDescent="0.25">
      <c r="B84" s="4"/>
    </row>
    <row r="85" spans="2:2" x14ac:dyDescent="0.25">
      <c r="B85" s="4"/>
    </row>
    <row r="86" spans="2:2" x14ac:dyDescent="0.25">
      <c r="B86" s="4"/>
    </row>
  </sheetData>
  <mergeCells count="2">
    <mergeCell ref="B8:B42"/>
    <mergeCell ref="B43:B78"/>
  </mergeCells>
  <phoneticPr fontId="4" type="noConversion"/>
  <conditionalFormatting sqref="E8:E78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PORTAFOGLIO</vt:lpstr>
      <vt:lpstr>PORTAFOGLIO FOREX</vt:lpstr>
      <vt:lpstr>PORTAFOGLIO AZIONARIO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</dc:creator>
  <cp:lastModifiedBy>Daniele</cp:lastModifiedBy>
  <dcterms:created xsi:type="dcterms:W3CDTF">2020-02-04T11:04:34Z</dcterms:created>
  <dcterms:modified xsi:type="dcterms:W3CDTF">2021-03-01T15:54:43Z</dcterms:modified>
</cp:coreProperties>
</file>