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51" activeTab="6"/>
  </bookViews>
  <sheets>
    <sheet name="BLOG RESULTS" sheetId="1" r:id="rId1"/>
    <sheet name="raw data" sheetId="2" state="hidden" r:id="rId2"/>
    <sheet name="10 contracts $ cumulated" sheetId="3" r:id="rId3"/>
    <sheet name="14Xno_compounding" sheetId="4" r:id="rId4"/>
    <sheet name="20Xno_compounding" sheetId="5" r:id="rId5"/>
    <sheet name="SPY cumulated % returns" sheetId="6" r:id="rId6"/>
    <sheet name="YEARLY" sheetId="7" r:id="rId7"/>
  </sheets>
  <definedNames/>
  <calcPr fullCalcOnLoad="1"/>
</workbook>
</file>

<file path=xl/sharedStrings.xml><?xml version="1.0" encoding="utf-8"?>
<sst xmlns="http://schemas.openxmlformats.org/spreadsheetml/2006/main" count="111" uniqueCount="74">
  <si>
    <t># trades</t>
  </si>
  <si>
    <t>date</t>
  </si>
  <si>
    <t>Long(1) Short (0)</t>
  </si>
  <si>
    <t>10 contracts $ P/L</t>
  </si>
  <si>
    <t>10 contracts $ cumulated</t>
  </si>
  <si>
    <t>10 contracts $ average P/L</t>
  </si>
  <si>
    <t>ES return %</t>
  </si>
  <si>
    <t>SPY % returns</t>
  </si>
  <si>
    <t xml:space="preserve">SPY </t>
  </si>
  <si>
    <t>20X leverage</t>
  </si>
  <si>
    <t>equity</t>
  </si>
  <si>
    <t>better than using the take profit</t>
  </si>
  <si>
    <t xml:space="preserve"> ES return %</t>
  </si>
  <si>
    <t>SPY return</t>
  </si>
  <si>
    <t>SPY equity</t>
  </si>
  <si>
    <t>equity curve 14x</t>
  </si>
  <si>
    <t>equity curve 20x</t>
  </si>
  <si>
    <t>%winning</t>
  </si>
  <si>
    <t>profit factor</t>
  </si>
  <si>
    <t>14X reinvested</t>
  </si>
  <si>
    <t>long/short</t>
  </si>
  <si>
    <t>SPY close</t>
  </si>
  <si>
    <t>points P/L</t>
  </si>
  <si>
    <t>effective points P/L</t>
  </si>
  <si>
    <t>1 contract $ P/L</t>
  </si>
  <si>
    <t>notes</t>
  </si>
  <si>
    <t>14X leverage</t>
  </si>
  <si>
    <t>unleveraged</t>
  </si>
  <si>
    <t>stopped (gap down -1,24%)</t>
  </si>
  <si>
    <t>intraday</t>
  </si>
  <si>
    <t xml:space="preserve"> </t>
  </si>
  <si>
    <t>intraday (closed down -1,35%)</t>
  </si>
  <si>
    <t>intraday (closed down -1,61%)</t>
  </si>
  <si>
    <t>(gapped down -1)</t>
  </si>
  <si>
    <t>intraday (was down -1,07, revert a bit)</t>
  </si>
  <si>
    <t>scratched</t>
  </si>
  <si>
    <t>stopped befor 8.00</t>
  </si>
  <si>
    <t>dividend day</t>
  </si>
  <si>
    <t xml:space="preserve">break-even </t>
  </si>
  <si>
    <t>(after making a gap on intraday future chart, an intraday range is built stop loss is placed at break even without waiting for the last  hours of the night</t>
  </si>
  <si>
    <t xml:space="preserve">not stopped out for half point and then recovered everthing  </t>
  </si>
  <si>
    <t>not posted</t>
  </si>
  <si>
    <t>stopped and then recovered everything before the open</t>
  </si>
  <si>
    <t xml:space="preserve">stopped </t>
  </si>
  <si>
    <t>wild night down, recovered two times</t>
  </si>
  <si>
    <t>SPY would have gained only 0,53%</t>
  </si>
  <si>
    <t>SPY would have gained only 1,15%</t>
  </si>
  <si>
    <t>scratched, with the take profit would be great</t>
  </si>
  <si>
    <t>For 1 point it was not stopped (reduced loss)</t>
  </si>
  <si>
    <t>stopped (night low -1,24%, then recovered and opened higher than the stop loss level)</t>
  </si>
  <si>
    <t>stopped, if not worse</t>
  </si>
  <si>
    <t>wild night, with take profit great gain, not stopped for 1 pt</t>
  </si>
  <si>
    <t>wild night, 0,75 pt would have been stopped</t>
  </si>
  <si>
    <t>stopped with bad slippage of 4,5 ES points then ES recovered</t>
  </si>
  <si>
    <t>Stopped, quick price shock and then back</t>
  </si>
  <si>
    <t>Stopped for 2 points and than back to breakeven</t>
  </si>
  <si>
    <t>Stopped with high slippage, weekend shock, then back half</t>
  </si>
  <si>
    <t>stopped, it reached about -1,5%, than back</t>
  </si>
  <si>
    <t xml:space="preserve">stopped   </t>
  </si>
  <si>
    <t>stopped, night ended much more down...</t>
  </si>
  <si>
    <t>my best trade ever</t>
  </si>
  <si>
    <t>take profit hit</t>
  </si>
  <si>
    <t>YEAR</t>
  </si>
  <si>
    <t>10 c.cts $ average P/L</t>
  </si>
  <si>
    <t xml:space="preserve">yearly sum $ </t>
  </si>
  <si>
    <t xml:space="preserve"> # trades</t>
  </si>
  <si>
    <t xml:space="preserve">SPY all nights % sum returns </t>
  </si>
  <si>
    <t>NIGHTLY PATTERNS SPY % sum returns</t>
  </si>
  <si>
    <t>year</t>
  </si>
  <si>
    <t>1 contract</t>
  </si>
  <si>
    <t>3 contracts</t>
  </si>
  <si>
    <t>10 contracts</t>
  </si>
  <si>
    <t>TOTAL GAINS</t>
  </si>
  <si>
    <t># of trades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</si>
</sst>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$-409]#,##0;\-[$$-409]#,##0"/>
    <numFmt numFmtId="165" formatCode="\$#,##0.00;&quot;$-&quot;#,##0.00"/>
    <numFmt numFmtId="166" formatCode="&quot;$ &quot;#,##0.00;&quot; $-&quot;#,##0.00"/>
    <numFmt numFmtId="167" formatCode="&quot;$ &quot;#,##0.00;&quot;-$ &quot;#,##0.00"/>
    <numFmt numFmtId="168" formatCode="dd/mm/yy"/>
  </numFmts>
  <fonts count="40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hidden="1"/>
    </xf>
    <xf numFmtId="16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8" fontId="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085"/>
          <c:w val="0.98825"/>
          <c:h val="0.8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RESULTS'!$E$2:$E$434</c:f>
              <c:numCache>
                <c:ptCount val="433"/>
                <c:pt idx="1">
                  <c:v>375</c:v>
                </c:pt>
                <c:pt idx="2">
                  <c:v>6250</c:v>
                </c:pt>
                <c:pt idx="3">
                  <c:v>6375</c:v>
                </c:pt>
                <c:pt idx="4">
                  <c:v>8000</c:v>
                </c:pt>
                <c:pt idx="5">
                  <c:v>9875</c:v>
                </c:pt>
                <c:pt idx="6">
                  <c:v>9250</c:v>
                </c:pt>
                <c:pt idx="7">
                  <c:v>9375</c:v>
                </c:pt>
                <c:pt idx="8">
                  <c:v>3125</c:v>
                </c:pt>
                <c:pt idx="9">
                  <c:v>5750</c:v>
                </c:pt>
                <c:pt idx="10">
                  <c:v>11500</c:v>
                </c:pt>
                <c:pt idx="11">
                  <c:v>11625</c:v>
                </c:pt>
                <c:pt idx="12">
                  <c:v>11000</c:v>
                </c:pt>
                <c:pt idx="13">
                  <c:v>7500</c:v>
                </c:pt>
                <c:pt idx="14">
                  <c:v>3625</c:v>
                </c:pt>
                <c:pt idx="15">
                  <c:v>4000</c:v>
                </c:pt>
                <c:pt idx="16">
                  <c:v>6125</c:v>
                </c:pt>
                <c:pt idx="17">
                  <c:v>15000</c:v>
                </c:pt>
                <c:pt idx="18">
                  <c:v>17000</c:v>
                </c:pt>
                <c:pt idx="19">
                  <c:v>18000</c:v>
                </c:pt>
                <c:pt idx="20">
                  <c:v>19000</c:v>
                </c:pt>
                <c:pt idx="21">
                  <c:v>21875</c:v>
                </c:pt>
                <c:pt idx="22">
                  <c:v>22000</c:v>
                </c:pt>
                <c:pt idx="23">
                  <c:v>21375</c:v>
                </c:pt>
                <c:pt idx="24">
                  <c:v>22125</c:v>
                </c:pt>
                <c:pt idx="25">
                  <c:v>20500</c:v>
                </c:pt>
                <c:pt idx="26">
                  <c:v>21875</c:v>
                </c:pt>
                <c:pt idx="27">
                  <c:v>17250</c:v>
                </c:pt>
                <c:pt idx="28">
                  <c:v>21500</c:v>
                </c:pt>
                <c:pt idx="29">
                  <c:v>35000</c:v>
                </c:pt>
                <c:pt idx="30">
                  <c:v>35375</c:v>
                </c:pt>
                <c:pt idx="31">
                  <c:v>38000</c:v>
                </c:pt>
                <c:pt idx="32">
                  <c:v>39625</c:v>
                </c:pt>
                <c:pt idx="33">
                  <c:v>35500</c:v>
                </c:pt>
                <c:pt idx="34">
                  <c:v>38875</c:v>
                </c:pt>
                <c:pt idx="35">
                  <c:v>37375</c:v>
                </c:pt>
                <c:pt idx="36">
                  <c:v>34125</c:v>
                </c:pt>
                <c:pt idx="37">
                  <c:v>34250</c:v>
                </c:pt>
                <c:pt idx="38">
                  <c:v>31875</c:v>
                </c:pt>
                <c:pt idx="39">
                  <c:v>31625</c:v>
                </c:pt>
                <c:pt idx="40">
                  <c:v>30125</c:v>
                </c:pt>
                <c:pt idx="41">
                  <c:v>30250</c:v>
                </c:pt>
                <c:pt idx="42">
                  <c:v>29375</c:v>
                </c:pt>
                <c:pt idx="43">
                  <c:v>34125</c:v>
                </c:pt>
                <c:pt idx="44">
                  <c:v>38750</c:v>
                </c:pt>
                <c:pt idx="45">
                  <c:v>42750</c:v>
                </c:pt>
                <c:pt idx="46">
                  <c:v>43000</c:v>
                </c:pt>
                <c:pt idx="47">
                  <c:v>45250</c:v>
                </c:pt>
                <c:pt idx="48">
                  <c:v>45750</c:v>
                </c:pt>
                <c:pt idx="49">
                  <c:v>43875</c:v>
                </c:pt>
                <c:pt idx="50">
                  <c:v>47500</c:v>
                </c:pt>
                <c:pt idx="51">
                  <c:v>43750</c:v>
                </c:pt>
                <c:pt idx="52">
                  <c:v>41125</c:v>
                </c:pt>
                <c:pt idx="53">
                  <c:v>44750</c:v>
                </c:pt>
                <c:pt idx="54">
                  <c:v>42000</c:v>
                </c:pt>
                <c:pt idx="55">
                  <c:v>41000</c:v>
                </c:pt>
                <c:pt idx="56">
                  <c:v>37625</c:v>
                </c:pt>
                <c:pt idx="57">
                  <c:v>38250</c:v>
                </c:pt>
                <c:pt idx="58">
                  <c:v>38750</c:v>
                </c:pt>
                <c:pt idx="59">
                  <c:v>40375</c:v>
                </c:pt>
                <c:pt idx="60">
                  <c:v>44875</c:v>
                </c:pt>
                <c:pt idx="61">
                  <c:v>45250</c:v>
                </c:pt>
                <c:pt idx="62">
                  <c:v>40875</c:v>
                </c:pt>
                <c:pt idx="63">
                  <c:v>47000</c:v>
                </c:pt>
                <c:pt idx="64">
                  <c:v>47500</c:v>
                </c:pt>
                <c:pt idx="65">
                  <c:v>45375</c:v>
                </c:pt>
                <c:pt idx="66">
                  <c:v>45625</c:v>
                </c:pt>
                <c:pt idx="67">
                  <c:v>45625</c:v>
                </c:pt>
                <c:pt idx="68">
                  <c:v>47375</c:v>
                </c:pt>
                <c:pt idx="69">
                  <c:v>46375</c:v>
                </c:pt>
                <c:pt idx="70">
                  <c:v>45750</c:v>
                </c:pt>
                <c:pt idx="71">
                  <c:v>45000</c:v>
                </c:pt>
                <c:pt idx="72">
                  <c:v>44125</c:v>
                </c:pt>
                <c:pt idx="73">
                  <c:v>39250</c:v>
                </c:pt>
                <c:pt idx="74">
                  <c:v>47875</c:v>
                </c:pt>
                <c:pt idx="75">
                  <c:v>48500</c:v>
                </c:pt>
                <c:pt idx="76">
                  <c:v>50750</c:v>
                </c:pt>
                <c:pt idx="77">
                  <c:v>56375</c:v>
                </c:pt>
                <c:pt idx="78">
                  <c:v>61125</c:v>
                </c:pt>
                <c:pt idx="79">
                  <c:v>73375</c:v>
                </c:pt>
                <c:pt idx="80">
                  <c:v>72875</c:v>
                </c:pt>
                <c:pt idx="81">
                  <c:v>67375</c:v>
                </c:pt>
                <c:pt idx="82">
                  <c:v>67125</c:v>
                </c:pt>
                <c:pt idx="83">
                  <c:v>61750</c:v>
                </c:pt>
                <c:pt idx="84">
                  <c:v>63000</c:v>
                </c:pt>
                <c:pt idx="85">
                  <c:v>57875</c:v>
                </c:pt>
                <c:pt idx="86">
                  <c:v>51625</c:v>
                </c:pt>
                <c:pt idx="87">
                  <c:v>58750</c:v>
                </c:pt>
                <c:pt idx="88">
                  <c:v>62875</c:v>
                </c:pt>
                <c:pt idx="89">
                  <c:v>59250</c:v>
                </c:pt>
                <c:pt idx="90">
                  <c:v>55000</c:v>
                </c:pt>
                <c:pt idx="91">
                  <c:v>55875</c:v>
                </c:pt>
                <c:pt idx="92">
                  <c:v>57625</c:v>
                </c:pt>
                <c:pt idx="93">
                  <c:v>60375</c:v>
                </c:pt>
                <c:pt idx="94">
                  <c:v>58875</c:v>
                </c:pt>
                <c:pt idx="95">
                  <c:v>56875</c:v>
                </c:pt>
                <c:pt idx="96">
                  <c:v>58500</c:v>
                </c:pt>
                <c:pt idx="97">
                  <c:v>60250</c:v>
                </c:pt>
                <c:pt idx="98">
                  <c:v>64250</c:v>
                </c:pt>
                <c:pt idx="99">
                  <c:v>65750</c:v>
                </c:pt>
                <c:pt idx="100">
                  <c:v>61375</c:v>
                </c:pt>
                <c:pt idx="101">
                  <c:v>62750</c:v>
                </c:pt>
                <c:pt idx="102">
                  <c:v>65750</c:v>
                </c:pt>
                <c:pt idx="103">
                  <c:v>66250</c:v>
                </c:pt>
                <c:pt idx="104">
                  <c:v>67250</c:v>
                </c:pt>
                <c:pt idx="105">
                  <c:v>70375</c:v>
                </c:pt>
                <c:pt idx="106">
                  <c:v>69250</c:v>
                </c:pt>
                <c:pt idx="107">
                  <c:v>69125</c:v>
                </c:pt>
                <c:pt idx="108">
                  <c:v>69625</c:v>
                </c:pt>
                <c:pt idx="109">
                  <c:v>71000</c:v>
                </c:pt>
                <c:pt idx="110">
                  <c:v>77250</c:v>
                </c:pt>
                <c:pt idx="111">
                  <c:v>77125</c:v>
                </c:pt>
                <c:pt idx="112">
                  <c:v>78375</c:v>
                </c:pt>
                <c:pt idx="113">
                  <c:v>75750</c:v>
                </c:pt>
                <c:pt idx="114">
                  <c:v>75500</c:v>
                </c:pt>
                <c:pt idx="115">
                  <c:v>78500</c:v>
                </c:pt>
                <c:pt idx="116">
                  <c:v>83125</c:v>
                </c:pt>
                <c:pt idx="117">
                  <c:v>82625</c:v>
                </c:pt>
                <c:pt idx="118">
                  <c:v>81125</c:v>
                </c:pt>
                <c:pt idx="119">
                  <c:v>77875</c:v>
                </c:pt>
                <c:pt idx="120">
                  <c:v>76250</c:v>
                </c:pt>
                <c:pt idx="121">
                  <c:v>85250</c:v>
                </c:pt>
                <c:pt idx="122">
                  <c:v>87375</c:v>
                </c:pt>
                <c:pt idx="123">
                  <c:v>89375</c:v>
                </c:pt>
                <c:pt idx="124">
                  <c:v>83000</c:v>
                </c:pt>
                <c:pt idx="125">
                  <c:v>83750</c:v>
                </c:pt>
                <c:pt idx="126">
                  <c:v>85125</c:v>
                </c:pt>
                <c:pt idx="127">
                  <c:v>90125</c:v>
                </c:pt>
                <c:pt idx="128">
                  <c:v>90250</c:v>
                </c:pt>
                <c:pt idx="129">
                  <c:v>93875</c:v>
                </c:pt>
                <c:pt idx="130">
                  <c:v>97000</c:v>
                </c:pt>
                <c:pt idx="131">
                  <c:v>98375</c:v>
                </c:pt>
                <c:pt idx="132">
                  <c:v>99500</c:v>
                </c:pt>
                <c:pt idx="133">
                  <c:v>99625</c:v>
                </c:pt>
                <c:pt idx="134">
                  <c:v>107375</c:v>
                </c:pt>
                <c:pt idx="135">
                  <c:v>107500</c:v>
                </c:pt>
                <c:pt idx="136">
                  <c:v>111500</c:v>
                </c:pt>
                <c:pt idx="137">
                  <c:v>112375</c:v>
                </c:pt>
                <c:pt idx="138">
                  <c:v>120500</c:v>
                </c:pt>
                <c:pt idx="139">
                  <c:v>117375</c:v>
                </c:pt>
                <c:pt idx="140">
                  <c:v>115750</c:v>
                </c:pt>
                <c:pt idx="141">
                  <c:v>120375</c:v>
                </c:pt>
                <c:pt idx="142">
                  <c:v>120500</c:v>
                </c:pt>
                <c:pt idx="143">
                  <c:v>123500</c:v>
                </c:pt>
                <c:pt idx="144">
                  <c:v>123625</c:v>
                </c:pt>
                <c:pt idx="145">
                  <c:v>130750</c:v>
                </c:pt>
                <c:pt idx="146">
                  <c:v>134625</c:v>
                </c:pt>
                <c:pt idx="147">
                  <c:v>134750</c:v>
                </c:pt>
                <c:pt idx="148">
                  <c:v>133500</c:v>
                </c:pt>
                <c:pt idx="149">
                  <c:v>134375</c:v>
                </c:pt>
                <c:pt idx="150">
                  <c:v>135250</c:v>
                </c:pt>
                <c:pt idx="151">
                  <c:v>138250</c:v>
                </c:pt>
                <c:pt idx="152">
                  <c:v>136125</c:v>
                </c:pt>
                <c:pt idx="153">
                  <c:v>136375</c:v>
                </c:pt>
                <c:pt idx="154">
                  <c:v>137500</c:v>
                </c:pt>
                <c:pt idx="155">
                  <c:v>136375</c:v>
                </c:pt>
                <c:pt idx="156">
                  <c:v>138250</c:v>
                </c:pt>
                <c:pt idx="157">
                  <c:v>135750</c:v>
                </c:pt>
                <c:pt idx="158">
                  <c:v>135875</c:v>
                </c:pt>
                <c:pt idx="159">
                  <c:v>138250</c:v>
                </c:pt>
                <c:pt idx="160">
                  <c:v>140750</c:v>
                </c:pt>
                <c:pt idx="161">
                  <c:v>137625</c:v>
                </c:pt>
                <c:pt idx="162">
                  <c:v>141000</c:v>
                </c:pt>
                <c:pt idx="163">
                  <c:v>141250</c:v>
                </c:pt>
                <c:pt idx="164">
                  <c:v>144750</c:v>
                </c:pt>
                <c:pt idx="165">
                  <c:v>138625</c:v>
                </c:pt>
                <c:pt idx="166">
                  <c:v>140500</c:v>
                </c:pt>
                <c:pt idx="167">
                  <c:v>144250</c:v>
                </c:pt>
                <c:pt idx="168">
                  <c:v>141875</c:v>
                </c:pt>
                <c:pt idx="169">
                  <c:v>143250</c:v>
                </c:pt>
                <c:pt idx="170">
                  <c:v>146250</c:v>
                </c:pt>
                <c:pt idx="171">
                  <c:v>145250</c:v>
                </c:pt>
                <c:pt idx="172">
                  <c:v>143500</c:v>
                </c:pt>
                <c:pt idx="173">
                  <c:v>144500</c:v>
                </c:pt>
                <c:pt idx="174">
                  <c:v>141875</c:v>
                </c:pt>
                <c:pt idx="175">
                  <c:v>143625</c:v>
                </c:pt>
                <c:pt idx="176">
                  <c:v>137125</c:v>
                </c:pt>
                <c:pt idx="177">
                  <c:v>137875</c:v>
                </c:pt>
                <c:pt idx="178">
                  <c:v>136250</c:v>
                </c:pt>
                <c:pt idx="179">
                  <c:v>133750</c:v>
                </c:pt>
                <c:pt idx="180">
                  <c:v>134375</c:v>
                </c:pt>
                <c:pt idx="181">
                  <c:v>134125</c:v>
                </c:pt>
                <c:pt idx="182">
                  <c:v>133750</c:v>
                </c:pt>
                <c:pt idx="183">
                  <c:v>140250</c:v>
                </c:pt>
                <c:pt idx="184">
                  <c:v>128375</c:v>
                </c:pt>
                <c:pt idx="185">
                  <c:v>141500</c:v>
                </c:pt>
                <c:pt idx="186">
                  <c:v>141625</c:v>
                </c:pt>
                <c:pt idx="187">
                  <c:v>141750</c:v>
                </c:pt>
                <c:pt idx="188">
                  <c:v>141875</c:v>
                </c:pt>
                <c:pt idx="189">
                  <c:v>141625</c:v>
                </c:pt>
                <c:pt idx="190">
                  <c:v>145625</c:v>
                </c:pt>
                <c:pt idx="191">
                  <c:v>146625</c:v>
                </c:pt>
                <c:pt idx="192">
                  <c:v>150125</c:v>
                </c:pt>
                <c:pt idx="193">
                  <c:v>145375</c:v>
                </c:pt>
                <c:pt idx="194">
                  <c:v>153000</c:v>
                </c:pt>
                <c:pt idx="195">
                  <c:v>144125</c:v>
                </c:pt>
                <c:pt idx="196">
                  <c:v>148750</c:v>
                </c:pt>
                <c:pt idx="197">
                  <c:v>144625</c:v>
                </c:pt>
                <c:pt idx="198">
                  <c:v>153125</c:v>
                </c:pt>
                <c:pt idx="199">
                  <c:v>142250</c:v>
                </c:pt>
                <c:pt idx="200">
                  <c:v>143500</c:v>
                </c:pt>
                <c:pt idx="201">
                  <c:v>139500</c:v>
                </c:pt>
                <c:pt idx="202">
                  <c:v>143750</c:v>
                </c:pt>
                <c:pt idx="203">
                  <c:v>144875</c:v>
                </c:pt>
                <c:pt idx="204">
                  <c:v>147375</c:v>
                </c:pt>
                <c:pt idx="205">
                  <c:v>150375</c:v>
                </c:pt>
                <c:pt idx="206">
                  <c:v>156750</c:v>
                </c:pt>
                <c:pt idx="207">
                  <c:v>156000</c:v>
                </c:pt>
                <c:pt idx="208">
                  <c:v>157375</c:v>
                </c:pt>
                <c:pt idx="209">
                  <c:v>159875</c:v>
                </c:pt>
                <c:pt idx="210">
                  <c:v>158750</c:v>
                </c:pt>
                <c:pt idx="211">
                  <c:v>155875</c:v>
                </c:pt>
                <c:pt idx="212">
                  <c:v>157125</c:v>
                </c:pt>
                <c:pt idx="213">
                  <c:v>159375</c:v>
                </c:pt>
                <c:pt idx="214">
                  <c:v>163125</c:v>
                </c:pt>
                <c:pt idx="215">
                  <c:v>169875</c:v>
                </c:pt>
                <c:pt idx="216">
                  <c:v>170375</c:v>
                </c:pt>
                <c:pt idx="217">
                  <c:v>162625</c:v>
                </c:pt>
                <c:pt idx="218">
                  <c:v>161500</c:v>
                </c:pt>
                <c:pt idx="219">
                  <c:v>152000</c:v>
                </c:pt>
                <c:pt idx="220">
                  <c:v>150625</c:v>
                </c:pt>
                <c:pt idx="221">
                  <c:v>143750</c:v>
                </c:pt>
                <c:pt idx="222">
                  <c:v>149000</c:v>
                </c:pt>
                <c:pt idx="223">
                  <c:v>153125</c:v>
                </c:pt>
                <c:pt idx="224">
                  <c:v>155750</c:v>
                </c:pt>
                <c:pt idx="225">
                  <c:v>155125</c:v>
                </c:pt>
                <c:pt idx="226">
                  <c:v>156125</c:v>
                </c:pt>
                <c:pt idx="227">
                  <c:v>159375</c:v>
                </c:pt>
                <c:pt idx="228">
                  <c:v>153750</c:v>
                </c:pt>
                <c:pt idx="229">
                  <c:v>152750</c:v>
                </c:pt>
                <c:pt idx="230">
                  <c:v>152750</c:v>
                </c:pt>
                <c:pt idx="231">
                  <c:v>146875</c:v>
                </c:pt>
                <c:pt idx="232">
                  <c:v>150000</c:v>
                </c:pt>
                <c:pt idx="233">
                  <c:v>151625</c:v>
                </c:pt>
                <c:pt idx="234">
                  <c:v>134125</c:v>
                </c:pt>
                <c:pt idx="235">
                  <c:v>142250</c:v>
                </c:pt>
                <c:pt idx="236">
                  <c:v>143125</c:v>
                </c:pt>
                <c:pt idx="237">
                  <c:v>142875</c:v>
                </c:pt>
                <c:pt idx="238">
                  <c:v>144375</c:v>
                </c:pt>
                <c:pt idx="239">
                  <c:v>145250</c:v>
                </c:pt>
                <c:pt idx="240">
                  <c:v>140250</c:v>
                </c:pt>
                <c:pt idx="241">
                  <c:v>145500</c:v>
                </c:pt>
                <c:pt idx="242">
                  <c:v>146000</c:v>
                </c:pt>
                <c:pt idx="243">
                  <c:v>138875</c:v>
                </c:pt>
                <c:pt idx="244">
                  <c:v>134375</c:v>
                </c:pt>
                <c:pt idx="245">
                  <c:v>127375</c:v>
                </c:pt>
                <c:pt idx="246">
                  <c:v>127375</c:v>
                </c:pt>
                <c:pt idx="247">
                  <c:v>130625</c:v>
                </c:pt>
                <c:pt idx="248">
                  <c:v>130125</c:v>
                </c:pt>
                <c:pt idx="249">
                  <c:v>130500</c:v>
                </c:pt>
                <c:pt idx="250">
                  <c:v>136000</c:v>
                </c:pt>
                <c:pt idx="251">
                  <c:v>141000</c:v>
                </c:pt>
                <c:pt idx="252">
                  <c:v>144375</c:v>
                </c:pt>
                <c:pt idx="253">
                  <c:v>144750</c:v>
                </c:pt>
                <c:pt idx="254">
                  <c:v>143625</c:v>
                </c:pt>
                <c:pt idx="255">
                  <c:v>145625</c:v>
                </c:pt>
                <c:pt idx="256">
                  <c:v>146375</c:v>
                </c:pt>
                <c:pt idx="257">
                  <c:v>143250</c:v>
                </c:pt>
                <c:pt idx="258">
                  <c:v>145000</c:v>
                </c:pt>
                <c:pt idx="259">
                  <c:v>147750</c:v>
                </c:pt>
                <c:pt idx="260">
                  <c:v>155750</c:v>
                </c:pt>
                <c:pt idx="261">
                  <c:v>160000</c:v>
                </c:pt>
                <c:pt idx="262">
                  <c:v>159750</c:v>
                </c:pt>
                <c:pt idx="263">
                  <c:v>155125</c:v>
                </c:pt>
                <c:pt idx="264">
                  <c:v>141875</c:v>
                </c:pt>
                <c:pt idx="265">
                  <c:v>149625</c:v>
                </c:pt>
                <c:pt idx="266">
                  <c:v>173750</c:v>
                </c:pt>
                <c:pt idx="267">
                  <c:v>177125</c:v>
                </c:pt>
                <c:pt idx="268">
                  <c:v>179500</c:v>
                </c:pt>
                <c:pt idx="269">
                  <c:v>185375</c:v>
                </c:pt>
                <c:pt idx="270">
                  <c:v>176625</c:v>
                </c:pt>
                <c:pt idx="271">
                  <c:v>179625</c:v>
                </c:pt>
                <c:pt idx="272">
                  <c:v>186500</c:v>
                </c:pt>
                <c:pt idx="273">
                  <c:v>185875</c:v>
                </c:pt>
                <c:pt idx="274">
                  <c:v>185875</c:v>
                </c:pt>
                <c:pt idx="275">
                  <c:v>182125</c:v>
                </c:pt>
                <c:pt idx="276">
                  <c:v>185625</c:v>
                </c:pt>
                <c:pt idx="277">
                  <c:v>187875</c:v>
                </c:pt>
                <c:pt idx="278">
                  <c:v>185375</c:v>
                </c:pt>
                <c:pt idx="279">
                  <c:v>182875</c:v>
                </c:pt>
                <c:pt idx="280">
                  <c:v>180625</c:v>
                </c:pt>
                <c:pt idx="281">
                  <c:v>183000</c:v>
                </c:pt>
                <c:pt idx="282">
                  <c:v>178750</c:v>
                </c:pt>
                <c:pt idx="283">
                  <c:v>172875</c:v>
                </c:pt>
                <c:pt idx="284">
                  <c:v>169875</c:v>
                </c:pt>
                <c:pt idx="285">
                  <c:v>166125</c:v>
                </c:pt>
                <c:pt idx="286">
                  <c:v>164750</c:v>
                </c:pt>
                <c:pt idx="287">
                  <c:v>165250</c:v>
                </c:pt>
                <c:pt idx="288">
                  <c:v>165875</c:v>
                </c:pt>
                <c:pt idx="289">
                  <c:v>164125</c:v>
                </c:pt>
                <c:pt idx="290">
                  <c:v>156125</c:v>
                </c:pt>
                <c:pt idx="291">
                  <c:v>148375</c:v>
                </c:pt>
                <c:pt idx="292">
                  <c:v>143500</c:v>
                </c:pt>
                <c:pt idx="293">
                  <c:v>147625</c:v>
                </c:pt>
                <c:pt idx="294">
                  <c:v>148250</c:v>
                </c:pt>
                <c:pt idx="295">
                  <c:v>151250</c:v>
                </c:pt>
                <c:pt idx="296">
                  <c:v>149250</c:v>
                </c:pt>
                <c:pt idx="297">
                  <c:v>152125</c:v>
                </c:pt>
                <c:pt idx="298">
                  <c:v>155125</c:v>
                </c:pt>
                <c:pt idx="299">
                  <c:v>153625</c:v>
                </c:pt>
                <c:pt idx="300">
                  <c:v>154875</c:v>
                </c:pt>
                <c:pt idx="301">
                  <c:v>157500</c:v>
                </c:pt>
                <c:pt idx="302">
                  <c:v>158875</c:v>
                </c:pt>
                <c:pt idx="303">
                  <c:v>165125</c:v>
                </c:pt>
                <c:pt idx="304">
                  <c:v>166625</c:v>
                </c:pt>
                <c:pt idx="305">
                  <c:v>164625</c:v>
                </c:pt>
                <c:pt idx="306">
                  <c:v>161750</c:v>
                </c:pt>
                <c:pt idx="307">
                  <c:v>162750</c:v>
                </c:pt>
                <c:pt idx="308">
                  <c:v>165625</c:v>
                </c:pt>
                <c:pt idx="309">
                  <c:v>166125</c:v>
                </c:pt>
                <c:pt idx="310">
                  <c:v>169375</c:v>
                </c:pt>
                <c:pt idx="311">
                  <c:v>167625</c:v>
                </c:pt>
                <c:pt idx="312">
                  <c:v>170375</c:v>
                </c:pt>
                <c:pt idx="313">
                  <c:v>174375</c:v>
                </c:pt>
                <c:pt idx="314">
                  <c:v>174875</c:v>
                </c:pt>
                <c:pt idx="315">
                  <c:v>176500</c:v>
                </c:pt>
                <c:pt idx="316">
                  <c:v>181000</c:v>
                </c:pt>
                <c:pt idx="317">
                  <c:v>181625</c:v>
                </c:pt>
                <c:pt idx="318">
                  <c:v>185250</c:v>
                </c:pt>
                <c:pt idx="319">
                  <c:v>187375</c:v>
                </c:pt>
                <c:pt idx="320">
                  <c:v>190375</c:v>
                </c:pt>
                <c:pt idx="321">
                  <c:v>188875</c:v>
                </c:pt>
                <c:pt idx="322">
                  <c:v>191375</c:v>
                </c:pt>
                <c:pt idx="323">
                  <c:v>189500</c:v>
                </c:pt>
                <c:pt idx="324">
                  <c:v>186875</c:v>
                </c:pt>
                <c:pt idx="325">
                  <c:v>190375</c:v>
                </c:pt>
                <c:pt idx="326">
                  <c:v>191625</c:v>
                </c:pt>
                <c:pt idx="327">
                  <c:v>188750</c:v>
                </c:pt>
                <c:pt idx="328">
                  <c:v>192250</c:v>
                </c:pt>
                <c:pt idx="329">
                  <c:v>196250</c:v>
                </c:pt>
                <c:pt idx="330">
                  <c:v>194125</c:v>
                </c:pt>
                <c:pt idx="331">
                  <c:v>193375</c:v>
                </c:pt>
                <c:pt idx="332">
                  <c:v>194125</c:v>
                </c:pt>
                <c:pt idx="333">
                  <c:v>196750</c:v>
                </c:pt>
                <c:pt idx="334">
                  <c:v>199000</c:v>
                </c:pt>
                <c:pt idx="335">
                  <c:v>197750</c:v>
                </c:pt>
                <c:pt idx="336">
                  <c:v>198375</c:v>
                </c:pt>
                <c:pt idx="337">
                  <c:v>203250</c:v>
                </c:pt>
                <c:pt idx="338">
                  <c:v>205125</c:v>
                </c:pt>
                <c:pt idx="339">
                  <c:v>204375</c:v>
                </c:pt>
                <c:pt idx="340">
                  <c:v>206375</c:v>
                </c:pt>
                <c:pt idx="341">
                  <c:v>205000</c:v>
                </c:pt>
                <c:pt idx="342">
                  <c:v>203500</c:v>
                </c:pt>
                <c:pt idx="343">
                  <c:v>201750</c:v>
                </c:pt>
                <c:pt idx="344">
                  <c:v>204500</c:v>
                </c:pt>
                <c:pt idx="345">
                  <c:v>212375</c:v>
                </c:pt>
                <c:pt idx="346">
                  <c:v>212875</c:v>
                </c:pt>
                <c:pt idx="347">
                  <c:v>217000</c:v>
                </c:pt>
                <c:pt idx="348">
                  <c:v>218250</c:v>
                </c:pt>
                <c:pt idx="349">
                  <c:v>222750</c:v>
                </c:pt>
                <c:pt idx="350">
                  <c:v>214500</c:v>
                </c:pt>
                <c:pt idx="351">
                  <c:v>212875</c:v>
                </c:pt>
                <c:pt idx="352">
                  <c:v>210125</c:v>
                </c:pt>
                <c:pt idx="353">
                  <c:v>205875</c:v>
                </c:pt>
                <c:pt idx="354">
                  <c:v>203375</c:v>
                </c:pt>
                <c:pt idx="355">
                  <c:v>207000</c:v>
                </c:pt>
                <c:pt idx="356">
                  <c:v>203500</c:v>
                </c:pt>
                <c:pt idx="357">
                  <c:v>200375</c:v>
                </c:pt>
                <c:pt idx="358">
                  <c:v>207625</c:v>
                </c:pt>
                <c:pt idx="359">
                  <c:v>207000</c:v>
                </c:pt>
                <c:pt idx="360">
                  <c:v>202125</c:v>
                </c:pt>
                <c:pt idx="361">
                  <c:v>209250</c:v>
                </c:pt>
                <c:pt idx="362">
                  <c:v>206750</c:v>
                </c:pt>
                <c:pt idx="363">
                  <c:v>215500</c:v>
                </c:pt>
                <c:pt idx="364">
                  <c:v>216500</c:v>
                </c:pt>
                <c:pt idx="365">
                  <c:v>217500</c:v>
                </c:pt>
                <c:pt idx="366">
                  <c:v>225500</c:v>
                </c:pt>
                <c:pt idx="367">
                  <c:v>224375</c:v>
                </c:pt>
                <c:pt idx="368">
                  <c:v>230125</c:v>
                </c:pt>
                <c:pt idx="369">
                  <c:v>226000</c:v>
                </c:pt>
                <c:pt idx="370">
                  <c:v>226875</c:v>
                </c:pt>
                <c:pt idx="371">
                  <c:v>222750</c:v>
                </c:pt>
                <c:pt idx="372">
                  <c:v>220750</c:v>
                </c:pt>
                <c:pt idx="373">
                  <c:v>217750</c:v>
                </c:pt>
                <c:pt idx="374">
                  <c:v>212375</c:v>
                </c:pt>
                <c:pt idx="375">
                  <c:v>235000</c:v>
                </c:pt>
                <c:pt idx="376">
                  <c:v>249125</c:v>
                </c:pt>
                <c:pt idx="377">
                  <c:v>250750</c:v>
                </c:pt>
                <c:pt idx="378">
                  <c:v>258375</c:v>
                </c:pt>
                <c:pt idx="379">
                  <c:v>262375</c:v>
                </c:pt>
                <c:pt idx="380">
                  <c:v>257750</c:v>
                </c:pt>
                <c:pt idx="381">
                  <c:v>264875</c:v>
                </c:pt>
                <c:pt idx="382">
                  <c:v>277750</c:v>
                </c:pt>
                <c:pt idx="383">
                  <c:v>282750</c:v>
                </c:pt>
                <c:pt idx="384">
                  <c:v>285250</c:v>
                </c:pt>
                <c:pt idx="385">
                  <c:v>293250</c:v>
                </c:pt>
                <c:pt idx="386">
                  <c:v>293125</c:v>
                </c:pt>
                <c:pt idx="387">
                  <c:v>292000</c:v>
                </c:pt>
                <c:pt idx="388">
                  <c:v>286125</c:v>
                </c:pt>
                <c:pt idx="389">
                  <c:v>295875</c:v>
                </c:pt>
                <c:pt idx="390">
                  <c:v>294875</c:v>
                </c:pt>
                <c:pt idx="391">
                  <c:v>288125</c:v>
                </c:pt>
                <c:pt idx="392">
                  <c:v>286250</c:v>
                </c:pt>
                <c:pt idx="393">
                  <c:v>282500</c:v>
                </c:pt>
                <c:pt idx="394">
                  <c:v>284750</c:v>
                </c:pt>
                <c:pt idx="395">
                  <c:v>284500</c:v>
                </c:pt>
                <c:pt idx="396">
                  <c:v>278375</c:v>
                </c:pt>
                <c:pt idx="397">
                  <c:v>278625</c:v>
                </c:pt>
                <c:pt idx="398">
                  <c:v>280250</c:v>
                </c:pt>
                <c:pt idx="399">
                  <c:v>288000</c:v>
                </c:pt>
                <c:pt idx="400">
                  <c:v>283375</c:v>
                </c:pt>
                <c:pt idx="401">
                  <c:v>276875</c:v>
                </c:pt>
                <c:pt idx="402">
                  <c:v>266750</c:v>
                </c:pt>
                <c:pt idx="403">
                  <c:v>257500</c:v>
                </c:pt>
                <c:pt idx="404">
                  <c:v>260250</c:v>
                </c:pt>
                <c:pt idx="405">
                  <c:v>273875</c:v>
                </c:pt>
                <c:pt idx="406">
                  <c:v>279875</c:v>
                </c:pt>
                <c:pt idx="407">
                  <c:v>276250</c:v>
                </c:pt>
                <c:pt idx="408">
                  <c:v>274000</c:v>
                </c:pt>
                <c:pt idx="409">
                  <c:v>273500</c:v>
                </c:pt>
                <c:pt idx="410">
                  <c:v>276250</c:v>
                </c:pt>
                <c:pt idx="411">
                  <c:v>289750</c:v>
                </c:pt>
                <c:pt idx="412">
                  <c:v>288125</c:v>
                </c:pt>
                <c:pt idx="413">
                  <c:v>285000</c:v>
                </c:pt>
                <c:pt idx="414">
                  <c:v>298750</c:v>
                </c:pt>
                <c:pt idx="415">
                  <c:v>304875</c:v>
                </c:pt>
                <c:pt idx="416">
                  <c:v>307000</c:v>
                </c:pt>
                <c:pt idx="417">
                  <c:v>312500</c:v>
                </c:pt>
              </c:numCache>
            </c:numRef>
          </c:val>
          <c:smooth val="0"/>
        </c:ser>
        <c:marker val="1"/>
        <c:axId val="66225552"/>
        <c:axId val="59159057"/>
      </c:lineChart>
      <c:catAx>
        <c:axId val="6622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159057"/>
        <c:crossesAt val="0"/>
        <c:auto val="0"/>
        <c:lblOffset val="100"/>
        <c:tickLblSkip val="10"/>
        <c:noMultiLvlLbl val="0"/>
      </c:catAx>
      <c:valAx>
        <c:axId val="591590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22555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75"/>
          <c:w val="0.958"/>
          <c:h val="0.97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'raw data'!$F$3:$F$440</c:f>
              <c:numCache>
                <c:ptCount val="438"/>
                <c:pt idx="0">
                  <c:v>100.84</c:v>
                </c:pt>
                <c:pt idx="1">
                  <c:v>112.32000000000001</c:v>
                </c:pt>
                <c:pt idx="2">
                  <c:v>112.60000000000001</c:v>
                </c:pt>
                <c:pt idx="3">
                  <c:v>115.82000000000001</c:v>
                </c:pt>
                <c:pt idx="4">
                  <c:v>119.46000000000001</c:v>
                </c:pt>
                <c:pt idx="5">
                  <c:v>118.2</c:v>
                </c:pt>
                <c:pt idx="6">
                  <c:v>118.48</c:v>
                </c:pt>
                <c:pt idx="7">
                  <c:v>106.16</c:v>
                </c:pt>
                <c:pt idx="8">
                  <c:v>111.2</c:v>
                </c:pt>
                <c:pt idx="9">
                  <c:v>122.54</c:v>
                </c:pt>
                <c:pt idx="10">
                  <c:v>122.68</c:v>
                </c:pt>
                <c:pt idx="11">
                  <c:v>121.42</c:v>
                </c:pt>
                <c:pt idx="12">
                  <c:v>114.42</c:v>
                </c:pt>
                <c:pt idx="13">
                  <c:v>106.86</c:v>
                </c:pt>
                <c:pt idx="14">
                  <c:v>107.56</c:v>
                </c:pt>
                <c:pt idx="15">
                  <c:v>111.76</c:v>
                </c:pt>
                <c:pt idx="16">
                  <c:v>129.26</c:v>
                </c:pt>
                <c:pt idx="17">
                  <c:v>133.32</c:v>
                </c:pt>
                <c:pt idx="18">
                  <c:v>135.42</c:v>
                </c:pt>
                <c:pt idx="19">
                  <c:v>137.38</c:v>
                </c:pt>
                <c:pt idx="20">
                  <c:v>143.12</c:v>
                </c:pt>
                <c:pt idx="21">
                  <c:v>143.26</c:v>
                </c:pt>
                <c:pt idx="22">
                  <c:v>142</c:v>
                </c:pt>
                <c:pt idx="23">
                  <c:v>143.54</c:v>
                </c:pt>
                <c:pt idx="24">
                  <c:v>140.45999999999998</c:v>
                </c:pt>
                <c:pt idx="25">
                  <c:v>143.26</c:v>
                </c:pt>
                <c:pt idx="26">
                  <c:v>134.16</c:v>
                </c:pt>
                <c:pt idx="27">
                  <c:v>142.56</c:v>
                </c:pt>
                <c:pt idx="28">
                  <c:v>169.16</c:v>
                </c:pt>
                <c:pt idx="29">
                  <c:v>169.85999999999999</c:v>
                </c:pt>
                <c:pt idx="30">
                  <c:v>174.89999999999998</c:v>
                </c:pt>
                <c:pt idx="31">
                  <c:v>177.98</c:v>
                </c:pt>
                <c:pt idx="32">
                  <c:v>170.14</c:v>
                </c:pt>
                <c:pt idx="33">
                  <c:v>176.57999999999998</c:v>
                </c:pt>
                <c:pt idx="34">
                  <c:v>173.77999999999997</c:v>
                </c:pt>
                <c:pt idx="35">
                  <c:v>167.61999999999998</c:v>
                </c:pt>
                <c:pt idx="36">
                  <c:v>167.89999999999998</c:v>
                </c:pt>
                <c:pt idx="37">
                  <c:v>163.55999999999997</c:v>
                </c:pt>
                <c:pt idx="38">
                  <c:v>163.14</c:v>
                </c:pt>
                <c:pt idx="39">
                  <c:v>160.33999999999997</c:v>
                </c:pt>
                <c:pt idx="40">
                  <c:v>160.47999999999996</c:v>
                </c:pt>
                <c:pt idx="41">
                  <c:v>158.79999999999995</c:v>
                </c:pt>
                <c:pt idx="42">
                  <c:v>167.61999999999995</c:v>
                </c:pt>
                <c:pt idx="43">
                  <c:v>176.15999999999994</c:v>
                </c:pt>
                <c:pt idx="44">
                  <c:v>183.71999999999994</c:v>
                </c:pt>
                <c:pt idx="45">
                  <c:v>184.27999999999994</c:v>
                </c:pt>
                <c:pt idx="46">
                  <c:v>188.47999999999993</c:v>
                </c:pt>
                <c:pt idx="47">
                  <c:v>189.45999999999992</c:v>
                </c:pt>
                <c:pt idx="48">
                  <c:v>185.95999999999992</c:v>
                </c:pt>
                <c:pt idx="49">
                  <c:v>192.81999999999994</c:v>
                </c:pt>
                <c:pt idx="50">
                  <c:v>185.95999999999992</c:v>
                </c:pt>
                <c:pt idx="51">
                  <c:v>181.19999999999993</c:v>
                </c:pt>
                <c:pt idx="52">
                  <c:v>187.91999999999993</c:v>
                </c:pt>
                <c:pt idx="53">
                  <c:v>182.87999999999994</c:v>
                </c:pt>
                <c:pt idx="54">
                  <c:v>181.05999999999995</c:v>
                </c:pt>
                <c:pt idx="55">
                  <c:v>174.89999999999995</c:v>
                </c:pt>
                <c:pt idx="56">
                  <c:v>176.01999999999995</c:v>
                </c:pt>
                <c:pt idx="57">
                  <c:v>176.99999999999994</c:v>
                </c:pt>
                <c:pt idx="58">
                  <c:v>179.93999999999994</c:v>
                </c:pt>
                <c:pt idx="59">
                  <c:v>188.19999999999993</c:v>
                </c:pt>
                <c:pt idx="60">
                  <c:v>188.89999999999992</c:v>
                </c:pt>
                <c:pt idx="61">
                  <c:v>181.05999999999992</c:v>
                </c:pt>
                <c:pt idx="62">
                  <c:v>192.11999999999992</c:v>
                </c:pt>
                <c:pt idx="63">
                  <c:v>193.0999999999999</c:v>
                </c:pt>
                <c:pt idx="64">
                  <c:v>189.3199999999999</c:v>
                </c:pt>
                <c:pt idx="65">
                  <c:v>189.7399999999999</c:v>
                </c:pt>
                <c:pt idx="66">
                  <c:v>189.7399999999999</c:v>
                </c:pt>
                <c:pt idx="67">
                  <c:v>192.8199999999999</c:v>
                </c:pt>
                <c:pt idx="68">
                  <c:v>190.99999999999991</c:v>
                </c:pt>
                <c:pt idx="69">
                  <c:v>189.8799999999999</c:v>
                </c:pt>
                <c:pt idx="70">
                  <c:v>188.61999999999992</c:v>
                </c:pt>
                <c:pt idx="71">
                  <c:v>187.2199999999999</c:v>
                </c:pt>
                <c:pt idx="72">
                  <c:v>178.95999999999992</c:v>
                </c:pt>
                <c:pt idx="73">
                  <c:v>193.6599999999999</c:v>
                </c:pt>
                <c:pt idx="74">
                  <c:v>194.77999999999992</c:v>
                </c:pt>
                <c:pt idx="75">
                  <c:v>198.55999999999992</c:v>
                </c:pt>
                <c:pt idx="76">
                  <c:v>208.2199999999999</c:v>
                </c:pt>
                <c:pt idx="77">
                  <c:v>216.33999999999992</c:v>
                </c:pt>
                <c:pt idx="78">
                  <c:v>237.33999999999992</c:v>
                </c:pt>
                <c:pt idx="79">
                  <c:v>236.49999999999991</c:v>
                </c:pt>
                <c:pt idx="80">
                  <c:v>227.11999999999992</c:v>
                </c:pt>
                <c:pt idx="81">
                  <c:v>226.69999999999993</c:v>
                </c:pt>
                <c:pt idx="82">
                  <c:v>217.31999999999994</c:v>
                </c:pt>
                <c:pt idx="83">
                  <c:v>219.41999999999993</c:v>
                </c:pt>
                <c:pt idx="84">
                  <c:v>210.31999999999994</c:v>
                </c:pt>
                <c:pt idx="85">
                  <c:v>199.11999999999995</c:v>
                </c:pt>
                <c:pt idx="86">
                  <c:v>211.71999999999994</c:v>
                </c:pt>
                <c:pt idx="87">
                  <c:v>218.99999999999994</c:v>
                </c:pt>
                <c:pt idx="88">
                  <c:v>212.69999999999993</c:v>
                </c:pt>
                <c:pt idx="89">
                  <c:v>205.41999999999993</c:v>
                </c:pt>
                <c:pt idx="90">
                  <c:v>206.81999999999994</c:v>
                </c:pt>
                <c:pt idx="91">
                  <c:v>209.75999999999993</c:v>
                </c:pt>
                <c:pt idx="92">
                  <c:v>214.37999999999994</c:v>
                </c:pt>
                <c:pt idx="93">
                  <c:v>211.99999999999994</c:v>
                </c:pt>
                <c:pt idx="94">
                  <c:v>208.77999999999994</c:v>
                </c:pt>
                <c:pt idx="95">
                  <c:v>211.57999999999996</c:v>
                </c:pt>
                <c:pt idx="96">
                  <c:v>214.51999999999995</c:v>
                </c:pt>
                <c:pt idx="97">
                  <c:v>221.23999999999995</c:v>
                </c:pt>
                <c:pt idx="98">
                  <c:v>223.75999999999996</c:v>
                </c:pt>
                <c:pt idx="99">
                  <c:v>216.33999999999997</c:v>
                </c:pt>
                <c:pt idx="100">
                  <c:v>218.57999999999998</c:v>
                </c:pt>
                <c:pt idx="101">
                  <c:v>223.76</c:v>
                </c:pt>
                <c:pt idx="102">
                  <c:v>224.53</c:v>
                </c:pt>
                <c:pt idx="103">
                  <c:v>226.21</c:v>
                </c:pt>
                <c:pt idx="104">
                  <c:v>231.25</c:v>
                </c:pt>
                <c:pt idx="105">
                  <c:v>229.43</c:v>
                </c:pt>
                <c:pt idx="106">
                  <c:v>229.15</c:v>
                </c:pt>
                <c:pt idx="107">
                  <c:v>229.99</c:v>
                </c:pt>
                <c:pt idx="108">
                  <c:v>232.37</c:v>
                </c:pt>
                <c:pt idx="109">
                  <c:v>242.73000000000002</c:v>
                </c:pt>
                <c:pt idx="110">
                  <c:v>242.45000000000002</c:v>
                </c:pt>
                <c:pt idx="111">
                  <c:v>244.55</c:v>
                </c:pt>
                <c:pt idx="112">
                  <c:v>240.35000000000002</c:v>
                </c:pt>
                <c:pt idx="113">
                  <c:v>239.93000000000004</c:v>
                </c:pt>
                <c:pt idx="114">
                  <c:v>244.69000000000003</c:v>
                </c:pt>
                <c:pt idx="115">
                  <c:v>251.97000000000003</c:v>
                </c:pt>
                <c:pt idx="116">
                  <c:v>251.27000000000004</c:v>
                </c:pt>
                <c:pt idx="117">
                  <c:v>248.89000000000004</c:v>
                </c:pt>
                <c:pt idx="118">
                  <c:v>243.85000000000005</c:v>
                </c:pt>
                <c:pt idx="119">
                  <c:v>241.33000000000004</c:v>
                </c:pt>
                <c:pt idx="120">
                  <c:v>255.47000000000003</c:v>
                </c:pt>
                <c:pt idx="121">
                  <c:v>258.83000000000004</c:v>
                </c:pt>
                <c:pt idx="122">
                  <c:v>261.91</c:v>
                </c:pt>
                <c:pt idx="123">
                  <c:v>251.83</c:v>
                </c:pt>
                <c:pt idx="124">
                  <c:v>253.09</c:v>
                </c:pt>
                <c:pt idx="125">
                  <c:v>255.19</c:v>
                </c:pt>
                <c:pt idx="126">
                  <c:v>262.89</c:v>
                </c:pt>
                <c:pt idx="127">
                  <c:v>263.16999999999996</c:v>
                </c:pt>
                <c:pt idx="128">
                  <c:v>268.77</c:v>
                </c:pt>
                <c:pt idx="129">
                  <c:v>273.53</c:v>
                </c:pt>
                <c:pt idx="130">
                  <c:v>275.63</c:v>
                </c:pt>
                <c:pt idx="131">
                  <c:v>277.31</c:v>
                </c:pt>
                <c:pt idx="132">
                  <c:v>277.45</c:v>
                </c:pt>
                <c:pt idx="133">
                  <c:v>289.77</c:v>
                </c:pt>
                <c:pt idx="134">
                  <c:v>289.90999999999997</c:v>
                </c:pt>
                <c:pt idx="135">
                  <c:v>296.21</c:v>
                </c:pt>
                <c:pt idx="136">
                  <c:v>297.60999999999996</c:v>
                </c:pt>
                <c:pt idx="137">
                  <c:v>309.92999999999995</c:v>
                </c:pt>
                <c:pt idx="138">
                  <c:v>305.30999999999995</c:v>
                </c:pt>
                <c:pt idx="139">
                  <c:v>302.78999999999996</c:v>
                </c:pt>
                <c:pt idx="140">
                  <c:v>309.78999999999996</c:v>
                </c:pt>
                <c:pt idx="141">
                  <c:v>309.92999999999995</c:v>
                </c:pt>
                <c:pt idx="142">
                  <c:v>314.54999999999995</c:v>
                </c:pt>
                <c:pt idx="143">
                  <c:v>314.68999999999994</c:v>
                </c:pt>
                <c:pt idx="144">
                  <c:v>325.60999999999996</c:v>
                </c:pt>
                <c:pt idx="145">
                  <c:v>331.34999999999997</c:v>
                </c:pt>
                <c:pt idx="146">
                  <c:v>331.48999999999995</c:v>
                </c:pt>
                <c:pt idx="147">
                  <c:v>329.66999999999996</c:v>
                </c:pt>
                <c:pt idx="148">
                  <c:v>330.92999999999995</c:v>
                </c:pt>
                <c:pt idx="149">
                  <c:v>332.18999999999994</c:v>
                </c:pt>
                <c:pt idx="150">
                  <c:v>336.5299999999999</c:v>
                </c:pt>
                <c:pt idx="151">
                  <c:v>333.44999999999993</c:v>
                </c:pt>
                <c:pt idx="152">
                  <c:v>333.7299999999999</c:v>
                </c:pt>
                <c:pt idx="153">
                  <c:v>335.2699999999999</c:v>
                </c:pt>
                <c:pt idx="154">
                  <c:v>333.5899999999999</c:v>
                </c:pt>
                <c:pt idx="155">
                  <c:v>336.38999999999993</c:v>
                </c:pt>
                <c:pt idx="156">
                  <c:v>332.74999999999994</c:v>
                </c:pt>
                <c:pt idx="157">
                  <c:v>332.88999999999993</c:v>
                </c:pt>
                <c:pt idx="158">
                  <c:v>336.24999999999994</c:v>
                </c:pt>
                <c:pt idx="159">
                  <c:v>339.74999999999994</c:v>
                </c:pt>
                <c:pt idx="160">
                  <c:v>335.40999999999997</c:v>
                </c:pt>
                <c:pt idx="161">
                  <c:v>340.16999999999996</c:v>
                </c:pt>
                <c:pt idx="162">
                  <c:v>340.44999999999993</c:v>
                </c:pt>
                <c:pt idx="163">
                  <c:v>345.48999999999995</c:v>
                </c:pt>
                <c:pt idx="164">
                  <c:v>336.53</c:v>
                </c:pt>
                <c:pt idx="165">
                  <c:v>339.19</c:v>
                </c:pt>
                <c:pt idx="166">
                  <c:v>344.65</c:v>
                </c:pt>
                <c:pt idx="167">
                  <c:v>341.28999999999996</c:v>
                </c:pt>
                <c:pt idx="168">
                  <c:v>343.24999999999994</c:v>
                </c:pt>
                <c:pt idx="169">
                  <c:v>347.44999999999993</c:v>
                </c:pt>
                <c:pt idx="170">
                  <c:v>346.04999999999995</c:v>
                </c:pt>
                <c:pt idx="171">
                  <c:v>343.66999999999996</c:v>
                </c:pt>
                <c:pt idx="172">
                  <c:v>345.06999999999994</c:v>
                </c:pt>
                <c:pt idx="173">
                  <c:v>341.42999999999995</c:v>
                </c:pt>
                <c:pt idx="174">
                  <c:v>343.94999999999993</c:v>
                </c:pt>
                <c:pt idx="175">
                  <c:v>334.7099999999999</c:v>
                </c:pt>
                <c:pt idx="176">
                  <c:v>335.8299999999999</c:v>
                </c:pt>
                <c:pt idx="177">
                  <c:v>333.5899999999999</c:v>
                </c:pt>
                <c:pt idx="178">
                  <c:v>329.94999999999993</c:v>
                </c:pt>
                <c:pt idx="179">
                  <c:v>330.7899999999999</c:v>
                </c:pt>
                <c:pt idx="180">
                  <c:v>330.3699999999999</c:v>
                </c:pt>
                <c:pt idx="181">
                  <c:v>329.8099999999999</c:v>
                </c:pt>
                <c:pt idx="182">
                  <c:v>339.6099999999999</c:v>
                </c:pt>
                <c:pt idx="183">
                  <c:v>321.6899999999999</c:v>
                </c:pt>
                <c:pt idx="184">
                  <c:v>341.4299999999999</c:v>
                </c:pt>
                <c:pt idx="185">
                  <c:v>341.5699999999999</c:v>
                </c:pt>
                <c:pt idx="186">
                  <c:v>341.70999999999987</c:v>
                </c:pt>
                <c:pt idx="187">
                  <c:v>341.84999999999985</c:v>
                </c:pt>
                <c:pt idx="188">
                  <c:v>341.5699999999999</c:v>
                </c:pt>
                <c:pt idx="189">
                  <c:v>347.02999999999986</c:v>
                </c:pt>
                <c:pt idx="190">
                  <c:v>348.42999999999984</c:v>
                </c:pt>
                <c:pt idx="191">
                  <c:v>353.3299999999998</c:v>
                </c:pt>
                <c:pt idx="192">
                  <c:v>346.74999999999983</c:v>
                </c:pt>
                <c:pt idx="193">
                  <c:v>357.3899999999998</c:v>
                </c:pt>
                <c:pt idx="194">
                  <c:v>344.92999999999984</c:v>
                </c:pt>
                <c:pt idx="195">
                  <c:v>351.5099999999998</c:v>
                </c:pt>
                <c:pt idx="196">
                  <c:v>345.9099999999998</c:v>
                </c:pt>
                <c:pt idx="197">
                  <c:v>357.8099999999998</c:v>
                </c:pt>
                <c:pt idx="198">
                  <c:v>342.68999999999977</c:v>
                </c:pt>
                <c:pt idx="199">
                  <c:v>344.3699999999998</c:v>
                </c:pt>
                <c:pt idx="200">
                  <c:v>338.76999999999975</c:v>
                </c:pt>
                <c:pt idx="201">
                  <c:v>344.64999999999975</c:v>
                </c:pt>
                <c:pt idx="202">
                  <c:v>346.18999999999977</c:v>
                </c:pt>
                <c:pt idx="203">
                  <c:v>349.68999999999977</c:v>
                </c:pt>
                <c:pt idx="204">
                  <c:v>353.88999999999976</c:v>
                </c:pt>
                <c:pt idx="205">
                  <c:v>362.56999999999977</c:v>
                </c:pt>
                <c:pt idx="206">
                  <c:v>361.58999999999975</c:v>
                </c:pt>
                <c:pt idx="207">
                  <c:v>363.40999999999974</c:v>
                </c:pt>
                <c:pt idx="208">
                  <c:v>366.76999999999975</c:v>
                </c:pt>
                <c:pt idx="209">
                  <c:v>365.22999999999973</c:v>
                </c:pt>
                <c:pt idx="210">
                  <c:v>361.44999999999976</c:v>
                </c:pt>
                <c:pt idx="211">
                  <c:v>363.12999999999977</c:v>
                </c:pt>
                <c:pt idx="212">
                  <c:v>366.20999999999975</c:v>
                </c:pt>
                <c:pt idx="213">
                  <c:v>371.38999999999976</c:v>
                </c:pt>
                <c:pt idx="214">
                  <c:v>380.4899999999998</c:v>
                </c:pt>
                <c:pt idx="215">
                  <c:v>381.18999999999977</c:v>
                </c:pt>
                <c:pt idx="216">
                  <c:v>370.68999999999977</c:v>
                </c:pt>
                <c:pt idx="217">
                  <c:v>369.14999999999975</c:v>
                </c:pt>
                <c:pt idx="218">
                  <c:v>356.26999999999975</c:v>
                </c:pt>
                <c:pt idx="219">
                  <c:v>354.44999999999976</c:v>
                </c:pt>
                <c:pt idx="220">
                  <c:v>345.20999999999975</c:v>
                </c:pt>
                <c:pt idx="221">
                  <c:v>352.34999999999974</c:v>
                </c:pt>
                <c:pt idx="222">
                  <c:v>357.94999999999976</c:v>
                </c:pt>
                <c:pt idx="223">
                  <c:v>361.44999999999976</c:v>
                </c:pt>
                <c:pt idx="224">
                  <c:v>360.6099999999998</c:v>
                </c:pt>
                <c:pt idx="225">
                  <c:v>362.00999999999976</c:v>
                </c:pt>
                <c:pt idx="226">
                  <c:v>366.34999999999974</c:v>
                </c:pt>
                <c:pt idx="227">
                  <c:v>358.9299999999997</c:v>
                </c:pt>
                <c:pt idx="228">
                  <c:v>357.52999999999975</c:v>
                </c:pt>
                <c:pt idx="229">
                  <c:v>357.52999999999975</c:v>
                </c:pt>
                <c:pt idx="230">
                  <c:v>349.68999999999977</c:v>
                </c:pt>
                <c:pt idx="231">
                  <c:v>353.88999999999976</c:v>
                </c:pt>
                <c:pt idx="232">
                  <c:v>356.12999999999977</c:v>
                </c:pt>
                <c:pt idx="233">
                  <c:v>332.7499999999998</c:v>
                </c:pt>
                <c:pt idx="234">
                  <c:v>343.8099999999998</c:v>
                </c:pt>
                <c:pt idx="235">
                  <c:v>344.9299999999998</c:v>
                </c:pt>
                <c:pt idx="236">
                  <c:v>344.6499999999998</c:v>
                </c:pt>
                <c:pt idx="237">
                  <c:v>346.6099999999998</c:v>
                </c:pt>
                <c:pt idx="238">
                  <c:v>347.7299999999998</c:v>
                </c:pt>
                <c:pt idx="239">
                  <c:v>341.00999999999976</c:v>
                </c:pt>
                <c:pt idx="240">
                  <c:v>348.14999999999975</c:v>
                </c:pt>
                <c:pt idx="241">
                  <c:v>348.84999999999974</c:v>
                </c:pt>
                <c:pt idx="242">
                  <c:v>339.32999999999976</c:v>
                </c:pt>
                <c:pt idx="243">
                  <c:v>333.3099999999998</c:v>
                </c:pt>
                <c:pt idx="244">
                  <c:v>323.7899999999998</c:v>
                </c:pt>
                <c:pt idx="245">
                  <c:v>323.7899999999998</c:v>
                </c:pt>
                <c:pt idx="246">
                  <c:v>328.4099999999998</c:v>
                </c:pt>
                <c:pt idx="247">
                  <c:v>327.7099999999998</c:v>
                </c:pt>
                <c:pt idx="248">
                  <c:v>328.2699999999998</c:v>
                </c:pt>
                <c:pt idx="249">
                  <c:v>335.9699999999998</c:v>
                </c:pt>
                <c:pt idx="250">
                  <c:v>342.9699999999998</c:v>
                </c:pt>
                <c:pt idx="251">
                  <c:v>347.5899999999998</c:v>
                </c:pt>
                <c:pt idx="252">
                  <c:v>348.1499999999998</c:v>
                </c:pt>
                <c:pt idx="253">
                  <c:v>346.6099999999998</c:v>
                </c:pt>
                <c:pt idx="254">
                  <c:v>349.2699999999998</c:v>
                </c:pt>
                <c:pt idx="255">
                  <c:v>350.24999999999983</c:v>
                </c:pt>
                <c:pt idx="256">
                  <c:v>346.04999999999984</c:v>
                </c:pt>
                <c:pt idx="257">
                  <c:v>348.42999999999984</c:v>
                </c:pt>
                <c:pt idx="258">
                  <c:v>352.0699999999998</c:v>
                </c:pt>
                <c:pt idx="259">
                  <c:v>363.2699999999998</c:v>
                </c:pt>
                <c:pt idx="260">
                  <c:v>369.1499999999998</c:v>
                </c:pt>
                <c:pt idx="261">
                  <c:v>368.86999999999983</c:v>
                </c:pt>
                <c:pt idx="262">
                  <c:v>362.5699999999998</c:v>
                </c:pt>
                <c:pt idx="263">
                  <c:v>344.36999999999983</c:v>
                </c:pt>
                <c:pt idx="264">
                  <c:v>355.0099999999998</c:v>
                </c:pt>
                <c:pt idx="265">
                  <c:v>390.28999999999985</c:v>
                </c:pt>
                <c:pt idx="266">
                  <c:v>395.32999999999987</c:v>
                </c:pt>
                <c:pt idx="267">
                  <c:v>398.82999999999987</c:v>
                </c:pt>
                <c:pt idx="268">
                  <c:v>407.08999999999986</c:v>
                </c:pt>
                <c:pt idx="269">
                  <c:v>394.76999999999987</c:v>
                </c:pt>
                <c:pt idx="270">
                  <c:v>398.96999999999986</c:v>
                </c:pt>
                <c:pt idx="271">
                  <c:v>408.48999999999984</c:v>
                </c:pt>
                <c:pt idx="272">
                  <c:v>407.64999999999986</c:v>
                </c:pt>
                <c:pt idx="273">
                  <c:v>407.64999999999986</c:v>
                </c:pt>
                <c:pt idx="274">
                  <c:v>402.60999999999984</c:v>
                </c:pt>
                <c:pt idx="275">
                  <c:v>407.36999999999983</c:v>
                </c:pt>
                <c:pt idx="276">
                  <c:v>410.4499999999998</c:v>
                </c:pt>
                <c:pt idx="277">
                  <c:v>407.0899999999998</c:v>
                </c:pt>
                <c:pt idx="278">
                  <c:v>403.7299999999998</c:v>
                </c:pt>
                <c:pt idx="279">
                  <c:v>400.6499999999998</c:v>
                </c:pt>
                <c:pt idx="280">
                  <c:v>403.86999999999983</c:v>
                </c:pt>
                <c:pt idx="281">
                  <c:v>398.1299999999998</c:v>
                </c:pt>
                <c:pt idx="282">
                  <c:v>390.42999999999984</c:v>
                </c:pt>
                <c:pt idx="283">
                  <c:v>386.5099999999998</c:v>
                </c:pt>
                <c:pt idx="284">
                  <c:v>381.60999999999984</c:v>
                </c:pt>
                <c:pt idx="285">
                  <c:v>379.78999999999985</c:v>
                </c:pt>
                <c:pt idx="286">
                  <c:v>380.48999999999984</c:v>
                </c:pt>
                <c:pt idx="287">
                  <c:v>381.3299999999998</c:v>
                </c:pt>
                <c:pt idx="288">
                  <c:v>379.0899999999998</c:v>
                </c:pt>
                <c:pt idx="289">
                  <c:v>368.7299999999998</c:v>
                </c:pt>
                <c:pt idx="290">
                  <c:v>358.50999999999976</c:v>
                </c:pt>
                <c:pt idx="291">
                  <c:v>352.20999999999975</c:v>
                </c:pt>
                <c:pt idx="292">
                  <c:v>357.66999999999973</c:v>
                </c:pt>
                <c:pt idx="293">
                  <c:v>358.5099999999997</c:v>
                </c:pt>
                <c:pt idx="294">
                  <c:v>362.4299999999997</c:v>
                </c:pt>
                <c:pt idx="295">
                  <c:v>359.90999999999974</c:v>
                </c:pt>
                <c:pt idx="296">
                  <c:v>363.5499999999997</c:v>
                </c:pt>
                <c:pt idx="297">
                  <c:v>367.3299999999997</c:v>
                </c:pt>
                <c:pt idx="298">
                  <c:v>365.5099999999997</c:v>
                </c:pt>
                <c:pt idx="299">
                  <c:v>367.0499999999997</c:v>
                </c:pt>
                <c:pt idx="300">
                  <c:v>370.26999999999975</c:v>
                </c:pt>
                <c:pt idx="301">
                  <c:v>371.94999999999976</c:v>
                </c:pt>
                <c:pt idx="302">
                  <c:v>379.78999999999974</c:v>
                </c:pt>
                <c:pt idx="303">
                  <c:v>381.60999999999973</c:v>
                </c:pt>
                <c:pt idx="304">
                  <c:v>379.22999999999973</c:v>
                </c:pt>
                <c:pt idx="305">
                  <c:v>375.72999999999973</c:v>
                </c:pt>
                <c:pt idx="306">
                  <c:v>376.9899999999997</c:v>
                </c:pt>
                <c:pt idx="307">
                  <c:v>380.34999999999974</c:v>
                </c:pt>
                <c:pt idx="308">
                  <c:v>380.90999999999974</c:v>
                </c:pt>
                <c:pt idx="309">
                  <c:v>384.6899999999997</c:v>
                </c:pt>
                <c:pt idx="310">
                  <c:v>382.5899999999997</c:v>
                </c:pt>
                <c:pt idx="311">
                  <c:v>385.8099999999997</c:v>
                </c:pt>
                <c:pt idx="312">
                  <c:v>390.4299999999997</c:v>
                </c:pt>
                <c:pt idx="313">
                  <c:v>390.9899999999997</c:v>
                </c:pt>
                <c:pt idx="314">
                  <c:v>392.8099999999997</c:v>
                </c:pt>
                <c:pt idx="315">
                  <c:v>397.9899999999997</c:v>
                </c:pt>
                <c:pt idx="316">
                  <c:v>398.6899999999997</c:v>
                </c:pt>
                <c:pt idx="317">
                  <c:v>402.8899999999997</c:v>
                </c:pt>
                <c:pt idx="318">
                  <c:v>405.4099999999997</c:v>
                </c:pt>
                <c:pt idx="319">
                  <c:v>408.7699999999997</c:v>
                </c:pt>
                <c:pt idx="320">
                  <c:v>407.0899999999997</c:v>
                </c:pt>
                <c:pt idx="321">
                  <c:v>409.8899999999997</c:v>
                </c:pt>
                <c:pt idx="322">
                  <c:v>407.7899999999997</c:v>
                </c:pt>
                <c:pt idx="323">
                  <c:v>404.8499999999997</c:v>
                </c:pt>
                <c:pt idx="324">
                  <c:v>408.7699999999997</c:v>
                </c:pt>
                <c:pt idx="325">
                  <c:v>410.1699999999997</c:v>
                </c:pt>
                <c:pt idx="326">
                  <c:v>406.94999999999965</c:v>
                </c:pt>
                <c:pt idx="327">
                  <c:v>411.00999999999965</c:v>
                </c:pt>
                <c:pt idx="328">
                  <c:v>415.62999999999965</c:v>
                </c:pt>
                <c:pt idx="329">
                  <c:v>413.24999999999966</c:v>
                </c:pt>
                <c:pt idx="330">
                  <c:v>412.4099999999997</c:v>
                </c:pt>
                <c:pt idx="331">
                  <c:v>413.24999999999966</c:v>
                </c:pt>
                <c:pt idx="332">
                  <c:v>416.18999999999966</c:v>
                </c:pt>
                <c:pt idx="333">
                  <c:v>418.70999999999964</c:v>
                </c:pt>
                <c:pt idx="334">
                  <c:v>417.30999999999966</c:v>
                </c:pt>
                <c:pt idx="335">
                  <c:v>418.00999999999965</c:v>
                </c:pt>
                <c:pt idx="336">
                  <c:v>423.32999999999964</c:v>
                </c:pt>
                <c:pt idx="337">
                  <c:v>425.42999999999967</c:v>
                </c:pt>
                <c:pt idx="338">
                  <c:v>424.5899999999997</c:v>
                </c:pt>
                <c:pt idx="339">
                  <c:v>426.6899999999997</c:v>
                </c:pt>
                <c:pt idx="340">
                  <c:v>425.28999999999974</c:v>
                </c:pt>
                <c:pt idx="341">
                  <c:v>423.7499999999997</c:v>
                </c:pt>
                <c:pt idx="342">
                  <c:v>421.9299999999997</c:v>
                </c:pt>
                <c:pt idx="343">
                  <c:v>424.8699999999997</c:v>
                </c:pt>
                <c:pt idx="344">
                  <c:v>433.1299999999997</c:v>
                </c:pt>
                <c:pt idx="345">
                  <c:v>433.6899999999997</c:v>
                </c:pt>
                <c:pt idx="346">
                  <c:v>437.8899999999997</c:v>
                </c:pt>
                <c:pt idx="347">
                  <c:v>439.1499999999997</c:v>
                </c:pt>
                <c:pt idx="348">
                  <c:v>444.04999999999967</c:v>
                </c:pt>
                <c:pt idx="349">
                  <c:v>435.50999999999965</c:v>
                </c:pt>
                <c:pt idx="350">
                  <c:v>433.82999999999964</c:v>
                </c:pt>
                <c:pt idx="351">
                  <c:v>431.02999999999963</c:v>
                </c:pt>
                <c:pt idx="352">
                  <c:v>426.68999999999966</c:v>
                </c:pt>
                <c:pt idx="353">
                  <c:v>424.02999999999963</c:v>
                </c:pt>
                <c:pt idx="354">
                  <c:v>427.8099999999996</c:v>
                </c:pt>
                <c:pt idx="355">
                  <c:v>424.1699999999996</c:v>
                </c:pt>
                <c:pt idx="356">
                  <c:v>420.8099999999996</c:v>
                </c:pt>
                <c:pt idx="357">
                  <c:v>428.2299999999996</c:v>
                </c:pt>
                <c:pt idx="358">
                  <c:v>427.52999999999963</c:v>
                </c:pt>
                <c:pt idx="359">
                  <c:v>422.62999999999965</c:v>
                </c:pt>
                <c:pt idx="360">
                  <c:v>429.9099999999996</c:v>
                </c:pt>
                <c:pt idx="361">
                  <c:v>427.38999999999965</c:v>
                </c:pt>
                <c:pt idx="362">
                  <c:v>436.20999999999964</c:v>
                </c:pt>
                <c:pt idx="363">
                  <c:v>437.18999999999966</c:v>
                </c:pt>
                <c:pt idx="364">
                  <c:v>438.1699999999997</c:v>
                </c:pt>
                <c:pt idx="365">
                  <c:v>446.1499999999997</c:v>
                </c:pt>
                <c:pt idx="366">
                  <c:v>445.0299999999997</c:v>
                </c:pt>
                <c:pt idx="367">
                  <c:v>450.6299999999997</c:v>
                </c:pt>
                <c:pt idx="368">
                  <c:v>446.7099999999997</c:v>
                </c:pt>
                <c:pt idx="369">
                  <c:v>447.54999999999967</c:v>
                </c:pt>
                <c:pt idx="370">
                  <c:v>443.48999999999967</c:v>
                </c:pt>
                <c:pt idx="371">
                  <c:v>441.5299999999997</c:v>
                </c:pt>
                <c:pt idx="372">
                  <c:v>438.5899999999997</c:v>
                </c:pt>
                <c:pt idx="373">
                  <c:v>433.1299999999997</c:v>
                </c:pt>
                <c:pt idx="374">
                  <c:v>456.3699999999997</c:v>
                </c:pt>
                <c:pt idx="375">
                  <c:v>471.34999999999974</c:v>
                </c:pt>
                <c:pt idx="376">
                  <c:v>473.02999999999975</c:v>
                </c:pt>
                <c:pt idx="377">
                  <c:v>481.4299999999997</c:v>
                </c:pt>
                <c:pt idx="378">
                  <c:v>485.90999999999974</c:v>
                </c:pt>
                <c:pt idx="379">
                  <c:v>480.8699999999997</c:v>
                </c:pt>
                <c:pt idx="380">
                  <c:v>488.5699999999997</c:v>
                </c:pt>
                <c:pt idx="381">
                  <c:v>502.1499999999997</c:v>
                </c:pt>
                <c:pt idx="382">
                  <c:v>507.1899999999997</c:v>
                </c:pt>
                <c:pt idx="383">
                  <c:v>509.7099999999997</c:v>
                </c:pt>
                <c:pt idx="384">
                  <c:v>517.6899999999997</c:v>
                </c:pt>
                <c:pt idx="385">
                  <c:v>517.5499999999997</c:v>
                </c:pt>
                <c:pt idx="386">
                  <c:v>516.4299999999997</c:v>
                </c:pt>
                <c:pt idx="387">
                  <c:v>510.5499999999997</c:v>
                </c:pt>
                <c:pt idx="388">
                  <c:v>520.3499999999997</c:v>
                </c:pt>
                <c:pt idx="389">
                  <c:v>519.3699999999997</c:v>
                </c:pt>
                <c:pt idx="390">
                  <c:v>512.7899999999996</c:v>
                </c:pt>
                <c:pt idx="391">
                  <c:v>510.96999999999963</c:v>
                </c:pt>
                <c:pt idx="392">
                  <c:v>507.32999999999964</c:v>
                </c:pt>
                <c:pt idx="393">
                  <c:v>509.56999999999965</c:v>
                </c:pt>
                <c:pt idx="394">
                  <c:v>509.2899999999997</c:v>
                </c:pt>
                <c:pt idx="395">
                  <c:v>503.4099999999997</c:v>
                </c:pt>
                <c:pt idx="396">
                  <c:v>503.68999999999966</c:v>
                </c:pt>
                <c:pt idx="397">
                  <c:v>505.2299999999997</c:v>
                </c:pt>
                <c:pt idx="398">
                  <c:v>512.6499999999996</c:v>
                </c:pt>
                <c:pt idx="399">
                  <c:v>508.1699999999996</c:v>
                </c:pt>
                <c:pt idx="400">
                  <c:v>501.7299999999996</c:v>
                </c:pt>
                <c:pt idx="401">
                  <c:v>491.9299999999996</c:v>
                </c:pt>
                <c:pt idx="402">
                  <c:v>482.96999999999963</c:v>
                </c:pt>
                <c:pt idx="403">
                  <c:v>485.62999999999965</c:v>
                </c:pt>
                <c:pt idx="404">
                  <c:v>498.64999999999964</c:v>
                </c:pt>
                <c:pt idx="405">
                  <c:v>504.24999999999966</c:v>
                </c:pt>
                <c:pt idx="406">
                  <c:v>500.88999999999965</c:v>
                </c:pt>
                <c:pt idx="407">
                  <c:v>498.7899999999996</c:v>
                </c:pt>
                <c:pt idx="408">
                  <c:v>498.3699999999996</c:v>
                </c:pt>
                <c:pt idx="409">
                  <c:v>501.02999999999963</c:v>
                </c:pt>
                <c:pt idx="410">
                  <c:v>514.0499999999996</c:v>
                </c:pt>
                <c:pt idx="411">
                  <c:v>512.5099999999996</c:v>
                </c:pt>
                <c:pt idx="412">
                  <c:v>509.56999999999965</c:v>
                </c:pt>
                <c:pt idx="413">
                  <c:v>522.8699999999997</c:v>
                </c:pt>
                <c:pt idx="414">
                  <c:v>528.4699999999997</c:v>
                </c:pt>
                <c:pt idx="415">
                  <c:v>530.4299999999997</c:v>
                </c:pt>
                <c:pt idx="416">
                  <c:v>535.4699999999997</c:v>
                </c:pt>
              </c:numCache>
            </c:numRef>
          </c:val>
          <c:smooth val="0"/>
        </c:ser>
        <c:marker val="1"/>
        <c:axId val="62669466"/>
        <c:axId val="27154283"/>
      </c:lineChart>
      <c:catAx>
        <c:axId val="6266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# TRADES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At val="0"/>
        <c:auto val="0"/>
        <c:lblOffset val="100"/>
        <c:tickLblSkip val="9"/>
        <c:noMultiLvlLbl val="0"/>
      </c:catAx>
      <c:valAx>
        <c:axId val="271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% CUMULATIVE RETURN (no compounding)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8"/>
          <c:w val="0.9515"/>
          <c:h val="0.9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'raw data'!$G$3:$G$440</c:f>
              <c:numCache>
                <c:ptCount val="438"/>
                <c:pt idx="0">
                  <c:v>101.2</c:v>
                </c:pt>
                <c:pt idx="1">
                  <c:v>117.6</c:v>
                </c:pt>
                <c:pt idx="2">
                  <c:v>118</c:v>
                </c:pt>
                <c:pt idx="3">
                  <c:v>122.6</c:v>
                </c:pt>
                <c:pt idx="4">
                  <c:v>127.8</c:v>
                </c:pt>
                <c:pt idx="5">
                  <c:v>126</c:v>
                </c:pt>
                <c:pt idx="6">
                  <c:v>126.4</c:v>
                </c:pt>
                <c:pt idx="7">
                  <c:v>108.80000000000001</c:v>
                </c:pt>
                <c:pt idx="8">
                  <c:v>116.00000000000001</c:v>
                </c:pt>
                <c:pt idx="9">
                  <c:v>132.20000000000002</c:v>
                </c:pt>
                <c:pt idx="10">
                  <c:v>132.4</c:v>
                </c:pt>
                <c:pt idx="11">
                  <c:v>130.6</c:v>
                </c:pt>
                <c:pt idx="12">
                  <c:v>120.6</c:v>
                </c:pt>
                <c:pt idx="13">
                  <c:v>109.8</c:v>
                </c:pt>
                <c:pt idx="14">
                  <c:v>110.8</c:v>
                </c:pt>
                <c:pt idx="15">
                  <c:v>116.8</c:v>
                </c:pt>
                <c:pt idx="16">
                  <c:v>141.8</c:v>
                </c:pt>
                <c:pt idx="17">
                  <c:v>147.60000000000002</c:v>
                </c:pt>
                <c:pt idx="18">
                  <c:v>150.60000000000002</c:v>
                </c:pt>
                <c:pt idx="19">
                  <c:v>153.40000000000003</c:v>
                </c:pt>
                <c:pt idx="20">
                  <c:v>161.60000000000002</c:v>
                </c:pt>
                <c:pt idx="21">
                  <c:v>161.8</c:v>
                </c:pt>
                <c:pt idx="22">
                  <c:v>160</c:v>
                </c:pt>
                <c:pt idx="23">
                  <c:v>162.2</c:v>
                </c:pt>
                <c:pt idx="24">
                  <c:v>157.79999999999998</c:v>
                </c:pt>
                <c:pt idx="25">
                  <c:v>161.79999999999998</c:v>
                </c:pt>
                <c:pt idx="26">
                  <c:v>148.79999999999998</c:v>
                </c:pt>
                <c:pt idx="27">
                  <c:v>160.79999999999998</c:v>
                </c:pt>
                <c:pt idx="28">
                  <c:v>198.79999999999998</c:v>
                </c:pt>
                <c:pt idx="29">
                  <c:v>199.79999999999998</c:v>
                </c:pt>
                <c:pt idx="30">
                  <c:v>206.99999999999997</c:v>
                </c:pt>
                <c:pt idx="31">
                  <c:v>211.39999999999998</c:v>
                </c:pt>
                <c:pt idx="32">
                  <c:v>200.2</c:v>
                </c:pt>
                <c:pt idx="33">
                  <c:v>209.39999999999998</c:v>
                </c:pt>
                <c:pt idx="34">
                  <c:v>205.39999999999998</c:v>
                </c:pt>
                <c:pt idx="35">
                  <c:v>196.59999999999997</c:v>
                </c:pt>
                <c:pt idx="36">
                  <c:v>196.99999999999997</c:v>
                </c:pt>
                <c:pt idx="37">
                  <c:v>190.79999999999998</c:v>
                </c:pt>
                <c:pt idx="38">
                  <c:v>190.2</c:v>
                </c:pt>
                <c:pt idx="39">
                  <c:v>186.2</c:v>
                </c:pt>
                <c:pt idx="40">
                  <c:v>186.39999999999998</c:v>
                </c:pt>
                <c:pt idx="41">
                  <c:v>183.99999999999997</c:v>
                </c:pt>
                <c:pt idx="42">
                  <c:v>196.59999999999997</c:v>
                </c:pt>
                <c:pt idx="43">
                  <c:v>208.79999999999995</c:v>
                </c:pt>
                <c:pt idx="44">
                  <c:v>219.59999999999997</c:v>
                </c:pt>
                <c:pt idx="45">
                  <c:v>220.39999999999998</c:v>
                </c:pt>
                <c:pt idx="46">
                  <c:v>226.39999999999998</c:v>
                </c:pt>
                <c:pt idx="47">
                  <c:v>227.79999999999998</c:v>
                </c:pt>
                <c:pt idx="48">
                  <c:v>222.79999999999998</c:v>
                </c:pt>
                <c:pt idx="49">
                  <c:v>232.6</c:v>
                </c:pt>
                <c:pt idx="50">
                  <c:v>222.79999999999998</c:v>
                </c:pt>
                <c:pt idx="51">
                  <c:v>215.99999999999997</c:v>
                </c:pt>
                <c:pt idx="52">
                  <c:v>225.59999999999997</c:v>
                </c:pt>
                <c:pt idx="53">
                  <c:v>218.39999999999998</c:v>
                </c:pt>
                <c:pt idx="54">
                  <c:v>215.79999999999998</c:v>
                </c:pt>
                <c:pt idx="55">
                  <c:v>206.99999999999997</c:v>
                </c:pt>
                <c:pt idx="56">
                  <c:v>208.59999999999997</c:v>
                </c:pt>
                <c:pt idx="57">
                  <c:v>209.99999999999997</c:v>
                </c:pt>
                <c:pt idx="58">
                  <c:v>214.19999999999996</c:v>
                </c:pt>
                <c:pt idx="59">
                  <c:v>225.99999999999997</c:v>
                </c:pt>
                <c:pt idx="60">
                  <c:v>226.99999999999997</c:v>
                </c:pt>
                <c:pt idx="61">
                  <c:v>215.79999999999998</c:v>
                </c:pt>
                <c:pt idx="62">
                  <c:v>231.6</c:v>
                </c:pt>
                <c:pt idx="63">
                  <c:v>233</c:v>
                </c:pt>
                <c:pt idx="64">
                  <c:v>227.6</c:v>
                </c:pt>
                <c:pt idx="65">
                  <c:v>228.2</c:v>
                </c:pt>
                <c:pt idx="66">
                  <c:v>228.2</c:v>
                </c:pt>
                <c:pt idx="67">
                  <c:v>232.6</c:v>
                </c:pt>
                <c:pt idx="68">
                  <c:v>230</c:v>
                </c:pt>
                <c:pt idx="69">
                  <c:v>228.4</c:v>
                </c:pt>
                <c:pt idx="70">
                  <c:v>226.6</c:v>
                </c:pt>
                <c:pt idx="71">
                  <c:v>224.6</c:v>
                </c:pt>
                <c:pt idx="72">
                  <c:v>212.79999999999998</c:v>
                </c:pt>
                <c:pt idx="73">
                  <c:v>233.79999999999998</c:v>
                </c:pt>
                <c:pt idx="74">
                  <c:v>235.39999999999998</c:v>
                </c:pt>
                <c:pt idx="75">
                  <c:v>240.79999999999998</c:v>
                </c:pt>
                <c:pt idx="76">
                  <c:v>254.6</c:v>
                </c:pt>
                <c:pt idx="77">
                  <c:v>266.2</c:v>
                </c:pt>
                <c:pt idx="78">
                  <c:v>296.2</c:v>
                </c:pt>
                <c:pt idx="79">
                  <c:v>295</c:v>
                </c:pt>
                <c:pt idx="80">
                  <c:v>281.6</c:v>
                </c:pt>
                <c:pt idx="81">
                  <c:v>281</c:v>
                </c:pt>
                <c:pt idx="82">
                  <c:v>267.6</c:v>
                </c:pt>
                <c:pt idx="83">
                  <c:v>270.6</c:v>
                </c:pt>
                <c:pt idx="84">
                  <c:v>257.6</c:v>
                </c:pt>
                <c:pt idx="85">
                  <c:v>241.60000000000002</c:v>
                </c:pt>
                <c:pt idx="86">
                  <c:v>259.6</c:v>
                </c:pt>
                <c:pt idx="87">
                  <c:v>270</c:v>
                </c:pt>
                <c:pt idx="88">
                  <c:v>261</c:v>
                </c:pt>
                <c:pt idx="89">
                  <c:v>250.6</c:v>
                </c:pt>
                <c:pt idx="90">
                  <c:v>252.6</c:v>
                </c:pt>
                <c:pt idx="91">
                  <c:v>256.8</c:v>
                </c:pt>
                <c:pt idx="92">
                  <c:v>263.40000000000003</c:v>
                </c:pt>
                <c:pt idx="93">
                  <c:v>260.00000000000006</c:v>
                </c:pt>
                <c:pt idx="94">
                  <c:v>255.40000000000006</c:v>
                </c:pt>
                <c:pt idx="95">
                  <c:v>259.4000000000001</c:v>
                </c:pt>
                <c:pt idx="96">
                  <c:v>263.6000000000001</c:v>
                </c:pt>
                <c:pt idx="97">
                  <c:v>273.2000000000001</c:v>
                </c:pt>
                <c:pt idx="98">
                  <c:v>276.8000000000001</c:v>
                </c:pt>
                <c:pt idx="99">
                  <c:v>266.2000000000001</c:v>
                </c:pt>
                <c:pt idx="100">
                  <c:v>269.4000000000001</c:v>
                </c:pt>
                <c:pt idx="101">
                  <c:v>276.80000000000007</c:v>
                </c:pt>
                <c:pt idx="102">
                  <c:v>277.9000000000001</c:v>
                </c:pt>
                <c:pt idx="103">
                  <c:v>280.30000000000007</c:v>
                </c:pt>
                <c:pt idx="104">
                  <c:v>287.50000000000006</c:v>
                </c:pt>
                <c:pt idx="105">
                  <c:v>284.90000000000003</c:v>
                </c:pt>
                <c:pt idx="106">
                  <c:v>284.50000000000006</c:v>
                </c:pt>
                <c:pt idx="107">
                  <c:v>285.70000000000005</c:v>
                </c:pt>
                <c:pt idx="108">
                  <c:v>289.1</c:v>
                </c:pt>
                <c:pt idx="109">
                  <c:v>303.90000000000003</c:v>
                </c:pt>
                <c:pt idx="110">
                  <c:v>303.50000000000006</c:v>
                </c:pt>
                <c:pt idx="111">
                  <c:v>306.50000000000006</c:v>
                </c:pt>
                <c:pt idx="112">
                  <c:v>300.50000000000006</c:v>
                </c:pt>
                <c:pt idx="113">
                  <c:v>299.90000000000003</c:v>
                </c:pt>
                <c:pt idx="114">
                  <c:v>306.70000000000005</c:v>
                </c:pt>
                <c:pt idx="115">
                  <c:v>317.1</c:v>
                </c:pt>
                <c:pt idx="116">
                  <c:v>316.1</c:v>
                </c:pt>
                <c:pt idx="117">
                  <c:v>312.70000000000005</c:v>
                </c:pt>
                <c:pt idx="118">
                  <c:v>305.50000000000006</c:v>
                </c:pt>
                <c:pt idx="119">
                  <c:v>301.90000000000003</c:v>
                </c:pt>
                <c:pt idx="120">
                  <c:v>322.1</c:v>
                </c:pt>
                <c:pt idx="121">
                  <c:v>326.90000000000003</c:v>
                </c:pt>
                <c:pt idx="122">
                  <c:v>331.3</c:v>
                </c:pt>
                <c:pt idx="123">
                  <c:v>316.90000000000003</c:v>
                </c:pt>
                <c:pt idx="124">
                  <c:v>318.70000000000005</c:v>
                </c:pt>
                <c:pt idx="125">
                  <c:v>321.70000000000005</c:v>
                </c:pt>
                <c:pt idx="126">
                  <c:v>332.70000000000005</c:v>
                </c:pt>
                <c:pt idx="127">
                  <c:v>333.1</c:v>
                </c:pt>
                <c:pt idx="128">
                  <c:v>341.1</c:v>
                </c:pt>
                <c:pt idx="129">
                  <c:v>347.90000000000003</c:v>
                </c:pt>
                <c:pt idx="130">
                  <c:v>350.90000000000003</c:v>
                </c:pt>
                <c:pt idx="131">
                  <c:v>353.3</c:v>
                </c:pt>
                <c:pt idx="132">
                  <c:v>353.5</c:v>
                </c:pt>
                <c:pt idx="133">
                  <c:v>371.1</c:v>
                </c:pt>
                <c:pt idx="134">
                  <c:v>371.3</c:v>
                </c:pt>
                <c:pt idx="135">
                  <c:v>380.3</c:v>
                </c:pt>
                <c:pt idx="136">
                  <c:v>382.3</c:v>
                </c:pt>
                <c:pt idx="137">
                  <c:v>399.90000000000003</c:v>
                </c:pt>
                <c:pt idx="138">
                  <c:v>393.3</c:v>
                </c:pt>
                <c:pt idx="139">
                  <c:v>389.7</c:v>
                </c:pt>
                <c:pt idx="140">
                  <c:v>399.7</c:v>
                </c:pt>
                <c:pt idx="141">
                  <c:v>399.9</c:v>
                </c:pt>
                <c:pt idx="142">
                  <c:v>406.5</c:v>
                </c:pt>
                <c:pt idx="143">
                  <c:v>406.7</c:v>
                </c:pt>
                <c:pt idx="144">
                  <c:v>422.3</c:v>
                </c:pt>
                <c:pt idx="145">
                  <c:v>430.5</c:v>
                </c:pt>
                <c:pt idx="146">
                  <c:v>430.7</c:v>
                </c:pt>
                <c:pt idx="147">
                  <c:v>428.09999999999997</c:v>
                </c:pt>
                <c:pt idx="148">
                  <c:v>429.9</c:v>
                </c:pt>
                <c:pt idx="149">
                  <c:v>431.7</c:v>
                </c:pt>
                <c:pt idx="150">
                  <c:v>437.9</c:v>
                </c:pt>
                <c:pt idx="151">
                  <c:v>433.5</c:v>
                </c:pt>
                <c:pt idx="152">
                  <c:v>433.9</c:v>
                </c:pt>
                <c:pt idx="153">
                  <c:v>436.09999999999997</c:v>
                </c:pt>
                <c:pt idx="154">
                  <c:v>433.7</c:v>
                </c:pt>
                <c:pt idx="155">
                  <c:v>437.7</c:v>
                </c:pt>
                <c:pt idx="156">
                  <c:v>432.5</c:v>
                </c:pt>
                <c:pt idx="157">
                  <c:v>432.7</c:v>
                </c:pt>
                <c:pt idx="158">
                  <c:v>437.5</c:v>
                </c:pt>
                <c:pt idx="159">
                  <c:v>442.5</c:v>
                </c:pt>
                <c:pt idx="160">
                  <c:v>436.3</c:v>
                </c:pt>
                <c:pt idx="161">
                  <c:v>443.1</c:v>
                </c:pt>
                <c:pt idx="162">
                  <c:v>443.5</c:v>
                </c:pt>
                <c:pt idx="163">
                  <c:v>450.7</c:v>
                </c:pt>
                <c:pt idx="164">
                  <c:v>437.9</c:v>
                </c:pt>
                <c:pt idx="165">
                  <c:v>441.7</c:v>
                </c:pt>
                <c:pt idx="166">
                  <c:v>449.5</c:v>
                </c:pt>
                <c:pt idx="167">
                  <c:v>444.7</c:v>
                </c:pt>
                <c:pt idx="168">
                  <c:v>447.5</c:v>
                </c:pt>
                <c:pt idx="169">
                  <c:v>453.5</c:v>
                </c:pt>
                <c:pt idx="170">
                  <c:v>451.5</c:v>
                </c:pt>
                <c:pt idx="171">
                  <c:v>448.1</c:v>
                </c:pt>
                <c:pt idx="172">
                  <c:v>450.1</c:v>
                </c:pt>
                <c:pt idx="173">
                  <c:v>444.90000000000003</c:v>
                </c:pt>
                <c:pt idx="174">
                  <c:v>448.50000000000006</c:v>
                </c:pt>
                <c:pt idx="175">
                  <c:v>435.30000000000007</c:v>
                </c:pt>
                <c:pt idx="176">
                  <c:v>436.9000000000001</c:v>
                </c:pt>
                <c:pt idx="177">
                  <c:v>433.7000000000001</c:v>
                </c:pt>
                <c:pt idx="178">
                  <c:v>428.5000000000001</c:v>
                </c:pt>
                <c:pt idx="179">
                  <c:v>429.7000000000001</c:v>
                </c:pt>
                <c:pt idx="180">
                  <c:v>429.1000000000001</c:v>
                </c:pt>
                <c:pt idx="181">
                  <c:v>428.30000000000007</c:v>
                </c:pt>
                <c:pt idx="182">
                  <c:v>442.30000000000007</c:v>
                </c:pt>
                <c:pt idx="183">
                  <c:v>416.70000000000005</c:v>
                </c:pt>
                <c:pt idx="184">
                  <c:v>444.90000000000003</c:v>
                </c:pt>
                <c:pt idx="185">
                  <c:v>445.1</c:v>
                </c:pt>
                <c:pt idx="186">
                  <c:v>445.3</c:v>
                </c:pt>
                <c:pt idx="187">
                  <c:v>445.5</c:v>
                </c:pt>
                <c:pt idx="188">
                  <c:v>445.1</c:v>
                </c:pt>
                <c:pt idx="189">
                  <c:v>452.90000000000003</c:v>
                </c:pt>
                <c:pt idx="190">
                  <c:v>454.90000000000003</c:v>
                </c:pt>
                <c:pt idx="191">
                  <c:v>461.90000000000003</c:v>
                </c:pt>
                <c:pt idx="192">
                  <c:v>452.50000000000006</c:v>
                </c:pt>
                <c:pt idx="193">
                  <c:v>467.70000000000005</c:v>
                </c:pt>
                <c:pt idx="194">
                  <c:v>449.90000000000003</c:v>
                </c:pt>
                <c:pt idx="195">
                  <c:v>459.3</c:v>
                </c:pt>
                <c:pt idx="196">
                  <c:v>451.3</c:v>
                </c:pt>
                <c:pt idx="197">
                  <c:v>468.3</c:v>
                </c:pt>
                <c:pt idx="198">
                  <c:v>446.7</c:v>
                </c:pt>
                <c:pt idx="199">
                  <c:v>449.09999999999997</c:v>
                </c:pt>
                <c:pt idx="200">
                  <c:v>441.09999999999997</c:v>
                </c:pt>
                <c:pt idx="201">
                  <c:v>449.49999999999994</c:v>
                </c:pt>
                <c:pt idx="202">
                  <c:v>451.69999999999993</c:v>
                </c:pt>
                <c:pt idx="203">
                  <c:v>456.69999999999993</c:v>
                </c:pt>
                <c:pt idx="204">
                  <c:v>462.69999999999993</c:v>
                </c:pt>
                <c:pt idx="205">
                  <c:v>475.0999999999999</c:v>
                </c:pt>
                <c:pt idx="206">
                  <c:v>473.69999999999993</c:v>
                </c:pt>
                <c:pt idx="207">
                  <c:v>476.29999999999995</c:v>
                </c:pt>
                <c:pt idx="208">
                  <c:v>481.09999999999997</c:v>
                </c:pt>
                <c:pt idx="209">
                  <c:v>478.9</c:v>
                </c:pt>
                <c:pt idx="210">
                  <c:v>473.5</c:v>
                </c:pt>
                <c:pt idx="211">
                  <c:v>475.9</c:v>
                </c:pt>
                <c:pt idx="212">
                  <c:v>480.29999999999995</c:v>
                </c:pt>
                <c:pt idx="213">
                  <c:v>487.69999999999993</c:v>
                </c:pt>
                <c:pt idx="214">
                  <c:v>500.69999999999993</c:v>
                </c:pt>
                <c:pt idx="215">
                  <c:v>501.69999999999993</c:v>
                </c:pt>
                <c:pt idx="216">
                  <c:v>486.69999999999993</c:v>
                </c:pt>
                <c:pt idx="217">
                  <c:v>484.49999999999994</c:v>
                </c:pt>
                <c:pt idx="218">
                  <c:v>466.09999999999997</c:v>
                </c:pt>
                <c:pt idx="219">
                  <c:v>463.49999999999994</c:v>
                </c:pt>
                <c:pt idx="220">
                  <c:v>450.29999999999995</c:v>
                </c:pt>
                <c:pt idx="221">
                  <c:v>460.49999999999994</c:v>
                </c:pt>
                <c:pt idx="222">
                  <c:v>468.49999999999994</c:v>
                </c:pt>
                <c:pt idx="223">
                  <c:v>473.49999999999994</c:v>
                </c:pt>
                <c:pt idx="224">
                  <c:v>472.29999999999995</c:v>
                </c:pt>
                <c:pt idx="225">
                  <c:v>474.29999999999995</c:v>
                </c:pt>
                <c:pt idx="226">
                  <c:v>480.49999999999994</c:v>
                </c:pt>
                <c:pt idx="227">
                  <c:v>469.8999999999999</c:v>
                </c:pt>
                <c:pt idx="228">
                  <c:v>467.8999999999999</c:v>
                </c:pt>
                <c:pt idx="229">
                  <c:v>467.8999999999999</c:v>
                </c:pt>
                <c:pt idx="230">
                  <c:v>456.69999999999993</c:v>
                </c:pt>
                <c:pt idx="231">
                  <c:v>462.69999999999993</c:v>
                </c:pt>
                <c:pt idx="232">
                  <c:v>465.8999999999999</c:v>
                </c:pt>
                <c:pt idx="233">
                  <c:v>432.49999999999994</c:v>
                </c:pt>
                <c:pt idx="234">
                  <c:v>448.29999999999995</c:v>
                </c:pt>
                <c:pt idx="235">
                  <c:v>449.9</c:v>
                </c:pt>
                <c:pt idx="236">
                  <c:v>449.5</c:v>
                </c:pt>
                <c:pt idx="237">
                  <c:v>452.3</c:v>
                </c:pt>
                <c:pt idx="238">
                  <c:v>453.90000000000003</c:v>
                </c:pt>
                <c:pt idx="239">
                  <c:v>444.3</c:v>
                </c:pt>
                <c:pt idx="240">
                  <c:v>454.5</c:v>
                </c:pt>
                <c:pt idx="241">
                  <c:v>455.5</c:v>
                </c:pt>
                <c:pt idx="242">
                  <c:v>441.9</c:v>
                </c:pt>
                <c:pt idx="243">
                  <c:v>433.29999999999995</c:v>
                </c:pt>
                <c:pt idx="244">
                  <c:v>419.69999999999993</c:v>
                </c:pt>
                <c:pt idx="245">
                  <c:v>419.69999999999993</c:v>
                </c:pt>
                <c:pt idx="246">
                  <c:v>426.29999999999995</c:v>
                </c:pt>
                <c:pt idx="247">
                  <c:v>425.29999999999995</c:v>
                </c:pt>
                <c:pt idx="248">
                  <c:v>426.09999999999997</c:v>
                </c:pt>
                <c:pt idx="249">
                  <c:v>437.09999999999997</c:v>
                </c:pt>
                <c:pt idx="250">
                  <c:v>447.09999999999997</c:v>
                </c:pt>
                <c:pt idx="251">
                  <c:v>453.7</c:v>
                </c:pt>
                <c:pt idx="252">
                  <c:v>454.5</c:v>
                </c:pt>
                <c:pt idx="253">
                  <c:v>452.3</c:v>
                </c:pt>
                <c:pt idx="254">
                  <c:v>456.1</c:v>
                </c:pt>
                <c:pt idx="255">
                  <c:v>457.5</c:v>
                </c:pt>
                <c:pt idx="256">
                  <c:v>451.5</c:v>
                </c:pt>
                <c:pt idx="257">
                  <c:v>454.9</c:v>
                </c:pt>
                <c:pt idx="258">
                  <c:v>460.09999999999997</c:v>
                </c:pt>
                <c:pt idx="259">
                  <c:v>476.09999999999997</c:v>
                </c:pt>
                <c:pt idx="260">
                  <c:v>484.49999999999994</c:v>
                </c:pt>
                <c:pt idx="261">
                  <c:v>484.09999999999997</c:v>
                </c:pt>
                <c:pt idx="262">
                  <c:v>475.09999999999997</c:v>
                </c:pt>
                <c:pt idx="263">
                  <c:v>449.09999999999997</c:v>
                </c:pt>
                <c:pt idx="264">
                  <c:v>464.29999999999995</c:v>
                </c:pt>
                <c:pt idx="265">
                  <c:v>514.6999999999999</c:v>
                </c:pt>
                <c:pt idx="266">
                  <c:v>521.9</c:v>
                </c:pt>
                <c:pt idx="267">
                  <c:v>526.9</c:v>
                </c:pt>
                <c:pt idx="268">
                  <c:v>538.6999999999999</c:v>
                </c:pt>
                <c:pt idx="269">
                  <c:v>521.0999999999999</c:v>
                </c:pt>
                <c:pt idx="270">
                  <c:v>527.0999999999999</c:v>
                </c:pt>
                <c:pt idx="271">
                  <c:v>540.6999999999999</c:v>
                </c:pt>
                <c:pt idx="272">
                  <c:v>539.4999999999999</c:v>
                </c:pt>
                <c:pt idx="273">
                  <c:v>539.4999999999999</c:v>
                </c:pt>
                <c:pt idx="274">
                  <c:v>532.2999999999998</c:v>
                </c:pt>
                <c:pt idx="275">
                  <c:v>539.0999999999998</c:v>
                </c:pt>
                <c:pt idx="276">
                  <c:v>543.4999999999998</c:v>
                </c:pt>
                <c:pt idx="277">
                  <c:v>538.6999999999998</c:v>
                </c:pt>
                <c:pt idx="278">
                  <c:v>533.8999999999999</c:v>
                </c:pt>
                <c:pt idx="279">
                  <c:v>529.4999999999999</c:v>
                </c:pt>
                <c:pt idx="280">
                  <c:v>534.0999999999999</c:v>
                </c:pt>
                <c:pt idx="281">
                  <c:v>525.8999999999999</c:v>
                </c:pt>
                <c:pt idx="282">
                  <c:v>514.8999999999999</c:v>
                </c:pt>
                <c:pt idx="283">
                  <c:v>509.29999999999984</c:v>
                </c:pt>
                <c:pt idx="284">
                  <c:v>502.29999999999984</c:v>
                </c:pt>
                <c:pt idx="285">
                  <c:v>499.6999999999998</c:v>
                </c:pt>
                <c:pt idx="286">
                  <c:v>500.6999999999998</c:v>
                </c:pt>
                <c:pt idx="287">
                  <c:v>501.8999999999998</c:v>
                </c:pt>
                <c:pt idx="288">
                  <c:v>498.6999999999998</c:v>
                </c:pt>
                <c:pt idx="289">
                  <c:v>483.8999999999998</c:v>
                </c:pt>
                <c:pt idx="290">
                  <c:v>469.2999999999998</c:v>
                </c:pt>
                <c:pt idx="291">
                  <c:v>460.2999999999998</c:v>
                </c:pt>
                <c:pt idx="292">
                  <c:v>468.0999999999998</c:v>
                </c:pt>
                <c:pt idx="293">
                  <c:v>469.2999999999998</c:v>
                </c:pt>
                <c:pt idx="294">
                  <c:v>474.8999999999998</c:v>
                </c:pt>
                <c:pt idx="295">
                  <c:v>471.2999999999998</c:v>
                </c:pt>
                <c:pt idx="296">
                  <c:v>476.4999999999998</c:v>
                </c:pt>
                <c:pt idx="297">
                  <c:v>481.89999999999975</c:v>
                </c:pt>
                <c:pt idx="298">
                  <c:v>479.2999999999997</c:v>
                </c:pt>
                <c:pt idx="299">
                  <c:v>481.4999999999997</c:v>
                </c:pt>
                <c:pt idx="300">
                  <c:v>486.09999999999974</c:v>
                </c:pt>
                <c:pt idx="301">
                  <c:v>488.4999999999997</c:v>
                </c:pt>
                <c:pt idx="302">
                  <c:v>499.6999999999997</c:v>
                </c:pt>
                <c:pt idx="303">
                  <c:v>502.2999999999997</c:v>
                </c:pt>
                <c:pt idx="304">
                  <c:v>498.89999999999975</c:v>
                </c:pt>
                <c:pt idx="305">
                  <c:v>493.89999999999975</c:v>
                </c:pt>
                <c:pt idx="306">
                  <c:v>495.69999999999976</c:v>
                </c:pt>
                <c:pt idx="307">
                  <c:v>500.4999999999998</c:v>
                </c:pt>
                <c:pt idx="308">
                  <c:v>501.2999999999998</c:v>
                </c:pt>
                <c:pt idx="309">
                  <c:v>506.69999999999976</c:v>
                </c:pt>
                <c:pt idx="310">
                  <c:v>503.69999999999976</c:v>
                </c:pt>
                <c:pt idx="311">
                  <c:v>508.2999999999998</c:v>
                </c:pt>
                <c:pt idx="312">
                  <c:v>514.8999999999997</c:v>
                </c:pt>
                <c:pt idx="313">
                  <c:v>515.6999999999997</c:v>
                </c:pt>
                <c:pt idx="314">
                  <c:v>518.2999999999997</c:v>
                </c:pt>
                <c:pt idx="315">
                  <c:v>525.6999999999997</c:v>
                </c:pt>
                <c:pt idx="316">
                  <c:v>526.6999999999997</c:v>
                </c:pt>
                <c:pt idx="317">
                  <c:v>532.6999999999997</c:v>
                </c:pt>
                <c:pt idx="318">
                  <c:v>536.2999999999997</c:v>
                </c:pt>
                <c:pt idx="319">
                  <c:v>541.0999999999997</c:v>
                </c:pt>
                <c:pt idx="320">
                  <c:v>538.6999999999997</c:v>
                </c:pt>
                <c:pt idx="321">
                  <c:v>542.6999999999997</c:v>
                </c:pt>
                <c:pt idx="322">
                  <c:v>539.6999999999997</c:v>
                </c:pt>
                <c:pt idx="323">
                  <c:v>535.4999999999997</c:v>
                </c:pt>
                <c:pt idx="324">
                  <c:v>541.0999999999997</c:v>
                </c:pt>
                <c:pt idx="325">
                  <c:v>543.0999999999997</c:v>
                </c:pt>
                <c:pt idx="326">
                  <c:v>538.4999999999997</c:v>
                </c:pt>
                <c:pt idx="327">
                  <c:v>544.2999999999996</c:v>
                </c:pt>
                <c:pt idx="328">
                  <c:v>550.8999999999996</c:v>
                </c:pt>
                <c:pt idx="329">
                  <c:v>547.4999999999997</c:v>
                </c:pt>
                <c:pt idx="330">
                  <c:v>546.2999999999996</c:v>
                </c:pt>
                <c:pt idx="331">
                  <c:v>547.4999999999997</c:v>
                </c:pt>
                <c:pt idx="332">
                  <c:v>551.6999999999997</c:v>
                </c:pt>
                <c:pt idx="333">
                  <c:v>555.2999999999997</c:v>
                </c:pt>
                <c:pt idx="334">
                  <c:v>553.2999999999997</c:v>
                </c:pt>
                <c:pt idx="335">
                  <c:v>554.2999999999997</c:v>
                </c:pt>
                <c:pt idx="336">
                  <c:v>561.8999999999997</c:v>
                </c:pt>
                <c:pt idx="337">
                  <c:v>564.8999999999997</c:v>
                </c:pt>
                <c:pt idx="338">
                  <c:v>563.6999999999997</c:v>
                </c:pt>
                <c:pt idx="339">
                  <c:v>566.6999999999997</c:v>
                </c:pt>
                <c:pt idx="340">
                  <c:v>564.6999999999997</c:v>
                </c:pt>
                <c:pt idx="341">
                  <c:v>562.4999999999997</c:v>
                </c:pt>
                <c:pt idx="342">
                  <c:v>559.8999999999996</c:v>
                </c:pt>
                <c:pt idx="343">
                  <c:v>564.0999999999997</c:v>
                </c:pt>
                <c:pt idx="344">
                  <c:v>575.8999999999996</c:v>
                </c:pt>
                <c:pt idx="345">
                  <c:v>576.6999999999996</c:v>
                </c:pt>
                <c:pt idx="346">
                  <c:v>582.6999999999996</c:v>
                </c:pt>
                <c:pt idx="347">
                  <c:v>584.4999999999995</c:v>
                </c:pt>
                <c:pt idx="348">
                  <c:v>591.4999999999995</c:v>
                </c:pt>
                <c:pt idx="349">
                  <c:v>579.2999999999995</c:v>
                </c:pt>
                <c:pt idx="350">
                  <c:v>576.8999999999995</c:v>
                </c:pt>
                <c:pt idx="351">
                  <c:v>572.8999999999995</c:v>
                </c:pt>
                <c:pt idx="352">
                  <c:v>566.6999999999995</c:v>
                </c:pt>
                <c:pt idx="353">
                  <c:v>562.8999999999995</c:v>
                </c:pt>
                <c:pt idx="354">
                  <c:v>568.2999999999995</c:v>
                </c:pt>
                <c:pt idx="355">
                  <c:v>563.0999999999995</c:v>
                </c:pt>
                <c:pt idx="356">
                  <c:v>558.2999999999995</c:v>
                </c:pt>
                <c:pt idx="357">
                  <c:v>568.8999999999995</c:v>
                </c:pt>
                <c:pt idx="358">
                  <c:v>567.8999999999995</c:v>
                </c:pt>
                <c:pt idx="359">
                  <c:v>560.8999999999995</c:v>
                </c:pt>
                <c:pt idx="360">
                  <c:v>571.2999999999995</c:v>
                </c:pt>
                <c:pt idx="361">
                  <c:v>567.6999999999995</c:v>
                </c:pt>
                <c:pt idx="362">
                  <c:v>580.2999999999995</c:v>
                </c:pt>
                <c:pt idx="363">
                  <c:v>581.6999999999995</c:v>
                </c:pt>
                <c:pt idx="364">
                  <c:v>583.0999999999995</c:v>
                </c:pt>
                <c:pt idx="365">
                  <c:v>594.4999999999994</c:v>
                </c:pt>
                <c:pt idx="366">
                  <c:v>592.8999999999994</c:v>
                </c:pt>
                <c:pt idx="367">
                  <c:v>600.8999999999994</c:v>
                </c:pt>
                <c:pt idx="368">
                  <c:v>595.2999999999994</c:v>
                </c:pt>
                <c:pt idx="369">
                  <c:v>596.4999999999994</c:v>
                </c:pt>
                <c:pt idx="370">
                  <c:v>590.6999999999995</c:v>
                </c:pt>
                <c:pt idx="371">
                  <c:v>587.8999999999995</c:v>
                </c:pt>
                <c:pt idx="372">
                  <c:v>583.6999999999995</c:v>
                </c:pt>
                <c:pt idx="373">
                  <c:v>575.8999999999995</c:v>
                </c:pt>
                <c:pt idx="374">
                  <c:v>609.0999999999996</c:v>
                </c:pt>
                <c:pt idx="375">
                  <c:v>630.4999999999995</c:v>
                </c:pt>
                <c:pt idx="376">
                  <c:v>632.8999999999995</c:v>
                </c:pt>
                <c:pt idx="377">
                  <c:v>644.8999999999995</c:v>
                </c:pt>
                <c:pt idx="378">
                  <c:v>651.2999999999995</c:v>
                </c:pt>
                <c:pt idx="379">
                  <c:v>644.0999999999995</c:v>
                </c:pt>
                <c:pt idx="380">
                  <c:v>655.0999999999995</c:v>
                </c:pt>
                <c:pt idx="381">
                  <c:v>674.4999999999994</c:v>
                </c:pt>
                <c:pt idx="382">
                  <c:v>681.6999999999995</c:v>
                </c:pt>
                <c:pt idx="383">
                  <c:v>685.2999999999995</c:v>
                </c:pt>
                <c:pt idx="384">
                  <c:v>696.6999999999995</c:v>
                </c:pt>
                <c:pt idx="385">
                  <c:v>696.4999999999994</c:v>
                </c:pt>
                <c:pt idx="386">
                  <c:v>694.8999999999994</c:v>
                </c:pt>
                <c:pt idx="387">
                  <c:v>686.4999999999994</c:v>
                </c:pt>
                <c:pt idx="388">
                  <c:v>700.4999999999994</c:v>
                </c:pt>
                <c:pt idx="389">
                  <c:v>699.0999999999995</c:v>
                </c:pt>
                <c:pt idx="390">
                  <c:v>689.6999999999995</c:v>
                </c:pt>
                <c:pt idx="391">
                  <c:v>687.0999999999995</c:v>
                </c:pt>
                <c:pt idx="392">
                  <c:v>681.8999999999994</c:v>
                </c:pt>
                <c:pt idx="393">
                  <c:v>685.0999999999995</c:v>
                </c:pt>
                <c:pt idx="394">
                  <c:v>684.6999999999995</c:v>
                </c:pt>
                <c:pt idx="395">
                  <c:v>676.2999999999995</c:v>
                </c:pt>
                <c:pt idx="396">
                  <c:v>676.6999999999995</c:v>
                </c:pt>
                <c:pt idx="397">
                  <c:v>678.8999999999995</c:v>
                </c:pt>
                <c:pt idx="398">
                  <c:v>689.4999999999995</c:v>
                </c:pt>
                <c:pt idx="399">
                  <c:v>683.0999999999996</c:v>
                </c:pt>
                <c:pt idx="400">
                  <c:v>673.8999999999995</c:v>
                </c:pt>
                <c:pt idx="401">
                  <c:v>659.8999999999995</c:v>
                </c:pt>
                <c:pt idx="402">
                  <c:v>647.0999999999996</c:v>
                </c:pt>
                <c:pt idx="403">
                  <c:v>650.8999999999995</c:v>
                </c:pt>
                <c:pt idx="404">
                  <c:v>669.4999999999995</c:v>
                </c:pt>
                <c:pt idx="405">
                  <c:v>677.4999999999995</c:v>
                </c:pt>
                <c:pt idx="406">
                  <c:v>672.6999999999996</c:v>
                </c:pt>
                <c:pt idx="407">
                  <c:v>669.6999999999996</c:v>
                </c:pt>
                <c:pt idx="408">
                  <c:v>669.0999999999996</c:v>
                </c:pt>
                <c:pt idx="409">
                  <c:v>672.8999999999995</c:v>
                </c:pt>
                <c:pt idx="410">
                  <c:v>691.4999999999995</c:v>
                </c:pt>
                <c:pt idx="411">
                  <c:v>689.2999999999995</c:v>
                </c:pt>
                <c:pt idx="412">
                  <c:v>685.0999999999995</c:v>
                </c:pt>
                <c:pt idx="413">
                  <c:v>704.0999999999995</c:v>
                </c:pt>
                <c:pt idx="414">
                  <c:v>712.0999999999995</c:v>
                </c:pt>
                <c:pt idx="415">
                  <c:v>714.8999999999994</c:v>
                </c:pt>
                <c:pt idx="416">
                  <c:v>722.0999999999995</c:v>
                </c:pt>
              </c:numCache>
            </c:numRef>
          </c:val>
          <c:smooth val="0"/>
        </c:ser>
        <c:marker val="1"/>
        <c:axId val="43061956"/>
        <c:axId val="52013285"/>
      </c:line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# TRADES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At val="0"/>
        <c:auto val="0"/>
        <c:lblOffset val="100"/>
        <c:tickLblSkip val="10"/>
        <c:noMultiLvlLbl val="0"/>
      </c:catAx>
      <c:valAx>
        <c:axId val="520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% CUMULATIVE RETURN (compounding)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"/>
          <c:w val="0.94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'raw data'!$E$3:$E$440</c:f>
              <c:numCache>
                <c:ptCount val="438"/>
                <c:pt idx="0">
                  <c:v>0.06</c:v>
                </c:pt>
                <c:pt idx="1">
                  <c:v>0.8799999999999999</c:v>
                </c:pt>
                <c:pt idx="2">
                  <c:v>0.8999999999999999</c:v>
                </c:pt>
                <c:pt idx="3">
                  <c:v>1.13</c:v>
                </c:pt>
                <c:pt idx="4">
                  <c:v>1.39</c:v>
                </c:pt>
                <c:pt idx="5">
                  <c:v>1.2999999999999998</c:v>
                </c:pt>
                <c:pt idx="6">
                  <c:v>1.3199999999999998</c:v>
                </c:pt>
                <c:pt idx="7">
                  <c:v>0.43999999999999984</c:v>
                </c:pt>
                <c:pt idx="8">
                  <c:v>0.7999999999999998</c:v>
                </c:pt>
                <c:pt idx="9">
                  <c:v>1.6099999999999999</c:v>
                </c:pt>
                <c:pt idx="10">
                  <c:v>1.6199999999999999</c:v>
                </c:pt>
                <c:pt idx="11">
                  <c:v>1.5299999999999998</c:v>
                </c:pt>
                <c:pt idx="12">
                  <c:v>1.0299999999999998</c:v>
                </c:pt>
                <c:pt idx="13">
                  <c:v>0.48999999999999977</c:v>
                </c:pt>
                <c:pt idx="14">
                  <c:v>0.5399999999999998</c:v>
                </c:pt>
                <c:pt idx="15">
                  <c:v>0.8399999999999999</c:v>
                </c:pt>
                <c:pt idx="16">
                  <c:v>2.09</c:v>
                </c:pt>
                <c:pt idx="17">
                  <c:v>2.38</c:v>
                </c:pt>
                <c:pt idx="18">
                  <c:v>2.53</c:v>
                </c:pt>
                <c:pt idx="19">
                  <c:v>2.67</c:v>
                </c:pt>
                <c:pt idx="20">
                  <c:v>3.08</c:v>
                </c:pt>
                <c:pt idx="21">
                  <c:v>3.09</c:v>
                </c:pt>
                <c:pt idx="22">
                  <c:v>3</c:v>
                </c:pt>
                <c:pt idx="23">
                  <c:v>3.11</c:v>
                </c:pt>
                <c:pt idx="24">
                  <c:v>2.8899999999999997</c:v>
                </c:pt>
                <c:pt idx="25">
                  <c:v>3.09</c:v>
                </c:pt>
                <c:pt idx="26">
                  <c:v>2.44</c:v>
                </c:pt>
                <c:pt idx="27">
                  <c:v>3.04</c:v>
                </c:pt>
                <c:pt idx="28">
                  <c:v>4.9399999999999995</c:v>
                </c:pt>
                <c:pt idx="29">
                  <c:v>4.989999999999999</c:v>
                </c:pt>
                <c:pt idx="30">
                  <c:v>5.35</c:v>
                </c:pt>
                <c:pt idx="31">
                  <c:v>5.569999999999999</c:v>
                </c:pt>
                <c:pt idx="32">
                  <c:v>5.01</c:v>
                </c:pt>
                <c:pt idx="33">
                  <c:v>5.47</c:v>
                </c:pt>
                <c:pt idx="34">
                  <c:v>5.27</c:v>
                </c:pt>
                <c:pt idx="35">
                  <c:v>4.829999999999999</c:v>
                </c:pt>
                <c:pt idx="36">
                  <c:v>4.849999999999999</c:v>
                </c:pt>
                <c:pt idx="37">
                  <c:v>4.539999999999999</c:v>
                </c:pt>
                <c:pt idx="38">
                  <c:v>4.509999999999999</c:v>
                </c:pt>
                <c:pt idx="39">
                  <c:v>4.309999999999999</c:v>
                </c:pt>
                <c:pt idx="40">
                  <c:v>4.3199999999999985</c:v>
                </c:pt>
                <c:pt idx="41">
                  <c:v>4.199999999999998</c:v>
                </c:pt>
                <c:pt idx="42">
                  <c:v>4.829999999999998</c:v>
                </c:pt>
                <c:pt idx="43">
                  <c:v>5.439999999999999</c:v>
                </c:pt>
                <c:pt idx="44">
                  <c:v>5.979999999999999</c:v>
                </c:pt>
                <c:pt idx="45">
                  <c:v>6.019999999999999</c:v>
                </c:pt>
                <c:pt idx="46">
                  <c:v>6.3199999999999985</c:v>
                </c:pt>
                <c:pt idx="47">
                  <c:v>6.389999999999999</c:v>
                </c:pt>
                <c:pt idx="48">
                  <c:v>6.139999999999999</c:v>
                </c:pt>
                <c:pt idx="49">
                  <c:v>6.629999999999999</c:v>
                </c:pt>
                <c:pt idx="50">
                  <c:v>6.139999999999999</c:v>
                </c:pt>
                <c:pt idx="51">
                  <c:v>5.799999999999999</c:v>
                </c:pt>
                <c:pt idx="52">
                  <c:v>6.279999999999999</c:v>
                </c:pt>
                <c:pt idx="53">
                  <c:v>5.919999999999999</c:v>
                </c:pt>
                <c:pt idx="54">
                  <c:v>5.789999999999999</c:v>
                </c:pt>
                <c:pt idx="55">
                  <c:v>5.349999999999999</c:v>
                </c:pt>
                <c:pt idx="56">
                  <c:v>5.429999999999999</c:v>
                </c:pt>
                <c:pt idx="57">
                  <c:v>5.499999999999999</c:v>
                </c:pt>
                <c:pt idx="58">
                  <c:v>5.709999999999999</c:v>
                </c:pt>
                <c:pt idx="59">
                  <c:v>6.299999999999999</c:v>
                </c:pt>
                <c:pt idx="60">
                  <c:v>6.349999999999999</c:v>
                </c:pt>
                <c:pt idx="61">
                  <c:v>5.119999999999999</c:v>
                </c:pt>
                <c:pt idx="62">
                  <c:v>5.909999999999999</c:v>
                </c:pt>
                <c:pt idx="63">
                  <c:v>5.980894560453733</c:v>
                </c:pt>
                <c:pt idx="64">
                  <c:v>5.710894560453733</c:v>
                </c:pt>
                <c:pt idx="65">
                  <c:v>5.740894560453733</c:v>
                </c:pt>
                <c:pt idx="66">
                  <c:v>5.740894560453733</c:v>
                </c:pt>
                <c:pt idx="67">
                  <c:v>5.960894560453733</c:v>
                </c:pt>
                <c:pt idx="68">
                  <c:v>5.830894560453733</c:v>
                </c:pt>
                <c:pt idx="69">
                  <c:v>5.750894560453733</c:v>
                </c:pt>
                <c:pt idx="70">
                  <c:v>5.660894560453733</c:v>
                </c:pt>
                <c:pt idx="71">
                  <c:v>5.560894560453733</c:v>
                </c:pt>
                <c:pt idx="72">
                  <c:v>4.970894560453734</c:v>
                </c:pt>
                <c:pt idx="73">
                  <c:v>6.020894560453733</c:v>
                </c:pt>
                <c:pt idx="74">
                  <c:v>6.1008945604537335</c:v>
                </c:pt>
                <c:pt idx="75">
                  <c:v>6.370894560453733</c:v>
                </c:pt>
                <c:pt idx="76">
                  <c:v>7.0608945604537325</c:v>
                </c:pt>
                <c:pt idx="77">
                  <c:v>7.640894560453733</c:v>
                </c:pt>
                <c:pt idx="78">
                  <c:v>9.140894560453733</c:v>
                </c:pt>
                <c:pt idx="79">
                  <c:v>9.080894560453732</c:v>
                </c:pt>
                <c:pt idx="80">
                  <c:v>8.410894560453732</c:v>
                </c:pt>
                <c:pt idx="81">
                  <c:v>8.380894560453733</c:v>
                </c:pt>
                <c:pt idx="82">
                  <c:v>7.710894560453733</c:v>
                </c:pt>
                <c:pt idx="83">
                  <c:v>7.860894560453733</c:v>
                </c:pt>
                <c:pt idx="84">
                  <c:v>7.210894560453733</c:v>
                </c:pt>
                <c:pt idx="85">
                  <c:v>6.410894560453733</c:v>
                </c:pt>
                <c:pt idx="86">
                  <c:v>7.310894560453733</c:v>
                </c:pt>
                <c:pt idx="87">
                  <c:v>7.830894560453734</c:v>
                </c:pt>
                <c:pt idx="88">
                  <c:v>7.380894560453734</c:v>
                </c:pt>
                <c:pt idx="89">
                  <c:v>6.860894560453733</c:v>
                </c:pt>
                <c:pt idx="90">
                  <c:v>6.960894560453733</c:v>
                </c:pt>
                <c:pt idx="91">
                  <c:v>7.170894560453733</c:v>
                </c:pt>
                <c:pt idx="92">
                  <c:v>7.500894560453733</c:v>
                </c:pt>
                <c:pt idx="93">
                  <c:v>7.330894560453733</c:v>
                </c:pt>
                <c:pt idx="94">
                  <c:v>7.100894560453733</c:v>
                </c:pt>
                <c:pt idx="95">
                  <c:v>7.300894560453733</c:v>
                </c:pt>
                <c:pt idx="96">
                  <c:v>7.510894560453733</c:v>
                </c:pt>
                <c:pt idx="97">
                  <c:v>7.990894560453732</c:v>
                </c:pt>
                <c:pt idx="98">
                  <c:v>8.170894560453732</c:v>
                </c:pt>
                <c:pt idx="99">
                  <c:v>7.640894560453732</c:v>
                </c:pt>
                <c:pt idx="100">
                  <c:v>7.800894560453732</c:v>
                </c:pt>
                <c:pt idx="101">
                  <c:v>8.170894560453732</c:v>
                </c:pt>
                <c:pt idx="102">
                  <c:v>8.225894560453732</c:v>
                </c:pt>
                <c:pt idx="103">
                  <c:v>8.345894560453731</c:v>
                </c:pt>
                <c:pt idx="104">
                  <c:v>8.70589456045373</c:v>
                </c:pt>
                <c:pt idx="105">
                  <c:v>8.57589456045373</c:v>
                </c:pt>
                <c:pt idx="106">
                  <c:v>8.55589456045373</c:v>
                </c:pt>
                <c:pt idx="107">
                  <c:v>8.61589456045373</c:v>
                </c:pt>
                <c:pt idx="108">
                  <c:v>8.78589456045373</c:v>
                </c:pt>
                <c:pt idx="109">
                  <c:v>9.52589456045373</c:v>
                </c:pt>
                <c:pt idx="110">
                  <c:v>9.505894560453731</c:v>
                </c:pt>
                <c:pt idx="111">
                  <c:v>9.655894560453731</c:v>
                </c:pt>
                <c:pt idx="112">
                  <c:v>9.35589456045373</c:v>
                </c:pt>
                <c:pt idx="113">
                  <c:v>9.325894560453731</c:v>
                </c:pt>
                <c:pt idx="114">
                  <c:v>9.665894560453731</c:v>
                </c:pt>
                <c:pt idx="115">
                  <c:v>10.18589456045373</c:v>
                </c:pt>
                <c:pt idx="116">
                  <c:v>10.13589456045373</c:v>
                </c:pt>
                <c:pt idx="117">
                  <c:v>9.96589456045373</c:v>
                </c:pt>
                <c:pt idx="118">
                  <c:v>9.60589456045373</c:v>
                </c:pt>
                <c:pt idx="119">
                  <c:v>9.425894560453731</c:v>
                </c:pt>
                <c:pt idx="120">
                  <c:v>10.43589456045373</c:v>
                </c:pt>
                <c:pt idx="121">
                  <c:v>10.675894560453731</c:v>
                </c:pt>
                <c:pt idx="122">
                  <c:v>10.895894560453732</c:v>
                </c:pt>
                <c:pt idx="123">
                  <c:v>11.365894560453732</c:v>
                </c:pt>
                <c:pt idx="124">
                  <c:v>11.455894560453732</c:v>
                </c:pt>
                <c:pt idx="125">
                  <c:v>11.605894560453732</c:v>
                </c:pt>
                <c:pt idx="126">
                  <c:v>12.155894560453733</c:v>
                </c:pt>
                <c:pt idx="127">
                  <c:v>12.165894560453733</c:v>
                </c:pt>
                <c:pt idx="128">
                  <c:v>12.565894560453733</c:v>
                </c:pt>
                <c:pt idx="129">
                  <c:v>12.905894560453733</c:v>
                </c:pt>
                <c:pt idx="130">
                  <c:v>13.055894560453734</c:v>
                </c:pt>
                <c:pt idx="131">
                  <c:v>13.175894560453733</c:v>
                </c:pt>
                <c:pt idx="132">
                  <c:v>12.345894560453733</c:v>
                </c:pt>
                <c:pt idx="133">
                  <c:v>13.225894560453733</c:v>
                </c:pt>
                <c:pt idx="134">
                  <c:v>13.105894560453734</c:v>
                </c:pt>
                <c:pt idx="135">
                  <c:v>13.555894560453734</c:v>
                </c:pt>
                <c:pt idx="136">
                  <c:v>13.695894560453734</c:v>
                </c:pt>
                <c:pt idx="137">
                  <c:v>14.575894560453735</c:v>
                </c:pt>
                <c:pt idx="138">
                  <c:v>14.245894560453735</c:v>
                </c:pt>
                <c:pt idx="139">
                  <c:v>14.065894560453735</c:v>
                </c:pt>
                <c:pt idx="140">
                  <c:v>14.565894560453735</c:v>
                </c:pt>
                <c:pt idx="141">
                  <c:v>14.445894560453736</c:v>
                </c:pt>
                <c:pt idx="142">
                  <c:v>14.775894560453736</c:v>
                </c:pt>
                <c:pt idx="143">
                  <c:v>15.265894560453736</c:v>
                </c:pt>
                <c:pt idx="144">
                  <c:v>16.045894560453736</c:v>
                </c:pt>
                <c:pt idx="145">
                  <c:v>16.455894560453736</c:v>
                </c:pt>
                <c:pt idx="146">
                  <c:v>16.285894560453734</c:v>
                </c:pt>
                <c:pt idx="147">
                  <c:v>16.155894560453735</c:v>
                </c:pt>
                <c:pt idx="148">
                  <c:v>16.245894560453735</c:v>
                </c:pt>
                <c:pt idx="149">
                  <c:v>16.335894560453735</c:v>
                </c:pt>
                <c:pt idx="150">
                  <c:v>16.645894560453733</c:v>
                </c:pt>
                <c:pt idx="151">
                  <c:v>16.425894560453735</c:v>
                </c:pt>
                <c:pt idx="152">
                  <c:v>16.445894560453734</c:v>
                </c:pt>
                <c:pt idx="153">
                  <c:v>16.555894560453734</c:v>
                </c:pt>
                <c:pt idx="154">
                  <c:v>16.435894560453733</c:v>
                </c:pt>
                <c:pt idx="155">
                  <c:v>16.635894560453732</c:v>
                </c:pt>
                <c:pt idx="156">
                  <c:v>16.42589456045373</c:v>
                </c:pt>
                <c:pt idx="157">
                  <c:v>16.365894560453732</c:v>
                </c:pt>
                <c:pt idx="158">
                  <c:v>16.60589456045373</c:v>
                </c:pt>
                <c:pt idx="159">
                  <c:v>16.85589456045373</c:v>
                </c:pt>
                <c:pt idx="160">
                  <c:v>16.545894560453732</c:v>
                </c:pt>
                <c:pt idx="161">
                  <c:v>16.885894560453732</c:v>
                </c:pt>
                <c:pt idx="162">
                  <c:v>16.90589456045373</c:v>
                </c:pt>
                <c:pt idx="163">
                  <c:v>17.26589456045373</c:v>
                </c:pt>
                <c:pt idx="164">
                  <c:v>16.99589456045373</c:v>
                </c:pt>
                <c:pt idx="165">
                  <c:v>17.185894560453733</c:v>
                </c:pt>
                <c:pt idx="166">
                  <c:v>17.575894560453733</c:v>
                </c:pt>
                <c:pt idx="167">
                  <c:v>17.335894560453735</c:v>
                </c:pt>
                <c:pt idx="168">
                  <c:v>17.475894560453735</c:v>
                </c:pt>
                <c:pt idx="169">
                  <c:v>17.775894560453736</c:v>
                </c:pt>
                <c:pt idx="170">
                  <c:v>17.675894560453735</c:v>
                </c:pt>
                <c:pt idx="171">
                  <c:v>17.505894560453733</c:v>
                </c:pt>
                <c:pt idx="172">
                  <c:v>17.605894560453734</c:v>
                </c:pt>
                <c:pt idx="173">
                  <c:v>17.345894560453733</c:v>
                </c:pt>
                <c:pt idx="174">
                  <c:v>17.529249964344935</c:v>
                </c:pt>
                <c:pt idx="175">
                  <c:v>16.670230257422237</c:v>
                </c:pt>
                <c:pt idx="176">
                  <c:v>16.746164245475292</c:v>
                </c:pt>
                <c:pt idx="177">
                  <c:v>16.58374418659801</c:v>
                </c:pt>
                <c:pt idx="178">
                  <c:v>16.496273129227294</c:v>
                </c:pt>
                <c:pt idx="179">
                  <c:v>16.553191270591267</c:v>
                </c:pt>
                <c:pt idx="180">
                  <c:v>16.52724958749486</c:v>
                </c:pt>
                <c:pt idx="181">
                  <c:v>16.485263652782997</c:v>
                </c:pt>
                <c:pt idx="182">
                  <c:v>17.02418900361806</c:v>
                </c:pt>
                <c:pt idx="183">
                  <c:v>15.216540020085358</c:v>
                </c:pt>
                <c:pt idx="184">
                  <c:v>16.370778491122007</c:v>
                </c:pt>
                <c:pt idx="185">
                  <c:v>16.5349399849916</c:v>
                </c:pt>
                <c:pt idx="186">
                  <c:v>16.60550094462066</c:v>
                </c:pt>
                <c:pt idx="187">
                  <c:v>16.63021182729338</c:v>
                </c:pt>
                <c:pt idx="188">
                  <c:v>16.610540341112603</c:v>
                </c:pt>
                <c:pt idx="189">
                  <c:v>17.01704440615326</c:v>
                </c:pt>
                <c:pt idx="190">
                  <c:v>17.118171248106457</c:v>
                </c:pt>
                <c:pt idx="191">
                  <c:v>17.47257172064042</c:v>
                </c:pt>
                <c:pt idx="192">
                  <c:v>16.713474801104688</c:v>
                </c:pt>
                <c:pt idx="193">
                  <c:v>17.256060295653946</c:v>
                </c:pt>
                <c:pt idx="194">
                  <c:v>17.256060295653946</c:v>
                </c:pt>
                <c:pt idx="195">
                  <c:v>17.523858789919018</c:v>
                </c:pt>
                <c:pt idx="196">
                  <c:v>16.91385878991902</c:v>
                </c:pt>
                <c:pt idx="197">
                  <c:v>17.714579438502742</c:v>
                </c:pt>
                <c:pt idx="198">
                  <c:v>16.512085376745024</c:v>
                </c:pt>
                <c:pt idx="199">
                  <c:v>16.89543696491588</c:v>
                </c:pt>
                <c:pt idx="200">
                  <c:v>16.769821448887342</c:v>
                </c:pt>
                <c:pt idx="201">
                  <c:v>17.151709064817517</c:v>
                </c:pt>
                <c:pt idx="202">
                  <c:v>17.302121485972297</c:v>
                </c:pt>
                <c:pt idx="203">
                  <c:v>18.007458370652174</c:v>
                </c:pt>
                <c:pt idx="204">
                  <c:v>18.30828564565845</c:v>
                </c:pt>
                <c:pt idx="205">
                  <c:v>18.919144268538773</c:v>
                </c:pt>
                <c:pt idx="206">
                  <c:v>18.84734645119242</c:v>
                </c:pt>
                <c:pt idx="207">
                  <c:v>19.02848860011033</c:v>
                </c:pt>
                <c:pt idx="208">
                  <c:v>19.242662128262257</c:v>
                </c:pt>
                <c:pt idx="209">
                  <c:v>19.185698300293016</c:v>
                </c:pt>
                <c:pt idx="210">
                  <c:v>18.84466002822026</c:v>
                </c:pt>
                <c:pt idx="211">
                  <c:v>18.960322678822674</c:v>
                </c:pt>
                <c:pt idx="212">
                  <c:v>19.111556945580407</c:v>
                </c:pt>
                <c:pt idx="213">
                  <c:v>19.483195087389692</c:v>
                </c:pt>
                <c:pt idx="214">
                  <c:v>20.033195087389693</c:v>
                </c:pt>
                <c:pt idx="215">
                  <c:v>20.033195087389693</c:v>
                </c:pt>
                <c:pt idx="216">
                  <c:v>19.643195087389692</c:v>
                </c:pt>
                <c:pt idx="217">
                  <c:v>19.573195087389692</c:v>
                </c:pt>
                <c:pt idx="218">
                  <c:v>19.513195087389693</c:v>
                </c:pt>
                <c:pt idx="219">
                  <c:v>19.473195087389694</c:v>
                </c:pt>
                <c:pt idx="220">
                  <c:v>18.953195087389695</c:v>
                </c:pt>
                <c:pt idx="221">
                  <c:v>19.483195087389696</c:v>
                </c:pt>
                <c:pt idx="222">
                  <c:v>19.943195087389697</c:v>
                </c:pt>
                <c:pt idx="223">
                  <c:v>20.173195087389697</c:v>
                </c:pt>
                <c:pt idx="224">
                  <c:v>20.103195087389697</c:v>
                </c:pt>
                <c:pt idx="225">
                  <c:v>20.3631950873897</c:v>
                </c:pt>
                <c:pt idx="226">
                  <c:v>20.743195087389697</c:v>
                </c:pt>
                <c:pt idx="227">
                  <c:v>20.653195087389697</c:v>
                </c:pt>
                <c:pt idx="228">
                  <c:v>20.5931950873897</c:v>
                </c:pt>
                <c:pt idx="229">
                  <c:v>20.6031950873897</c:v>
                </c:pt>
                <c:pt idx="230">
                  <c:v>20.5131950873897</c:v>
                </c:pt>
                <c:pt idx="231">
                  <c:v>21.4231950873897</c:v>
                </c:pt>
                <c:pt idx="232">
                  <c:v>21.6231950873897</c:v>
                </c:pt>
                <c:pt idx="233">
                  <c:v>20.7831950873897</c:v>
                </c:pt>
                <c:pt idx="234">
                  <c:v>21.6831950873897</c:v>
                </c:pt>
                <c:pt idx="235">
                  <c:v>21.703195087389698</c:v>
                </c:pt>
                <c:pt idx="236">
                  <c:v>21.6831950873897</c:v>
                </c:pt>
                <c:pt idx="237">
                  <c:v>21.673195087389697</c:v>
                </c:pt>
                <c:pt idx="238">
                  <c:v>21.753195087389695</c:v>
                </c:pt>
                <c:pt idx="239">
                  <c:v>21.273195087389695</c:v>
                </c:pt>
                <c:pt idx="240">
                  <c:v>21.783195087389696</c:v>
                </c:pt>
                <c:pt idx="241">
                  <c:v>21.693195087389697</c:v>
                </c:pt>
                <c:pt idx="242">
                  <c:v>20.953195087389698</c:v>
                </c:pt>
                <c:pt idx="243">
                  <c:v>20.5231950873897</c:v>
                </c:pt>
                <c:pt idx="244">
                  <c:v>19.653195087389697</c:v>
                </c:pt>
                <c:pt idx="245">
                  <c:v>19.473195087389698</c:v>
                </c:pt>
                <c:pt idx="246">
                  <c:v>19.703195087389698</c:v>
                </c:pt>
                <c:pt idx="247">
                  <c:v>19.493195087389697</c:v>
                </c:pt>
                <c:pt idx="248">
                  <c:v>19.453195087389698</c:v>
                </c:pt>
                <c:pt idx="249">
                  <c:v>19.923195087389697</c:v>
                </c:pt>
                <c:pt idx="250">
                  <c:v>20.483195087389696</c:v>
                </c:pt>
                <c:pt idx="251">
                  <c:v>20.863195087389695</c:v>
                </c:pt>
                <c:pt idx="252">
                  <c:v>20.963195087389696</c:v>
                </c:pt>
                <c:pt idx="253">
                  <c:v>20.853195087389697</c:v>
                </c:pt>
                <c:pt idx="254">
                  <c:v>21.043195087389698</c:v>
                </c:pt>
                <c:pt idx="255">
                  <c:v>21.243195087389697</c:v>
                </c:pt>
                <c:pt idx="256">
                  <c:v>20.893195087389696</c:v>
                </c:pt>
                <c:pt idx="257">
                  <c:v>21.043195087389694</c:v>
                </c:pt>
                <c:pt idx="258">
                  <c:v>21.403195087389694</c:v>
                </c:pt>
                <c:pt idx="259">
                  <c:v>22.093195087389695</c:v>
                </c:pt>
                <c:pt idx="260">
                  <c:v>22.673195087389693</c:v>
                </c:pt>
                <c:pt idx="261">
                  <c:v>22.833195087389694</c:v>
                </c:pt>
                <c:pt idx="262">
                  <c:v>23.223195087389694</c:v>
                </c:pt>
                <c:pt idx="263">
                  <c:v>21.563195087389694</c:v>
                </c:pt>
                <c:pt idx="264">
                  <c:v>22.153195087389694</c:v>
                </c:pt>
                <c:pt idx="265">
                  <c:v>24.843195087389695</c:v>
                </c:pt>
                <c:pt idx="266">
                  <c:v>25.153195087389694</c:v>
                </c:pt>
                <c:pt idx="267">
                  <c:v>25.463195087389693</c:v>
                </c:pt>
                <c:pt idx="268">
                  <c:v>26.09319508738969</c:v>
                </c:pt>
                <c:pt idx="269">
                  <c:v>25.233195087389692</c:v>
                </c:pt>
                <c:pt idx="270">
                  <c:v>25.52319508738969</c:v>
                </c:pt>
                <c:pt idx="271">
                  <c:v>26.123195087389693</c:v>
                </c:pt>
                <c:pt idx="272">
                  <c:v>26.173195087389693</c:v>
                </c:pt>
                <c:pt idx="273">
                  <c:v>25.973195087389694</c:v>
                </c:pt>
                <c:pt idx="274">
                  <c:v>25.543195087389694</c:v>
                </c:pt>
                <c:pt idx="275">
                  <c:v>25.833195087389694</c:v>
                </c:pt>
                <c:pt idx="276">
                  <c:v>26.103195087389693</c:v>
                </c:pt>
                <c:pt idx="277">
                  <c:v>27.373195087389693</c:v>
                </c:pt>
                <c:pt idx="278">
                  <c:v>27.133195087389694</c:v>
                </c:pt>
                <c:pt idx="279">
                  <c:v>26.913195087389695</c:v>
                </c:pt>
                <c:pt idx="280">
                  <c:v>27.143195087389696</c:v>
                </c:pt>
                <c:pt idx="281">
                  <c:v>26.893195087389696</c:v>
                </c:pt>
                <c:pt idx="282">
                  <c:v>26.393195087389696</c:v>
                </c:pt>
                <c:pt idx="283">
                  <c:v>26.193195087389697</c:v>
                </c:pt>
                <c:pt idx="284">
                  <c:v>25.883195087389698</c:v>
                </c:pt>
                <c:pt idx="285">
                  <c:v>25.7531950873897</c:v>
                </c:pt>
                <c:pt idx="286">
                  <c:v>25.7831950873897</c:v>
                </c:pt>
                <c:pt idx="287">
                  <c:v>25.8331950873897</c:v>
                </c:pt>
                <c:pt idx="288">
                  <c:v>25.683195087389702</c:v>
                </c:pt>
                <c:pt idx="289">
                  <c:v>24.963195087389703</c:v>
                </c:pt>
                <c:pt idx="290">
                  <c:v>24.233195087389703</c:v>
                </c:pt>
                <c:pt idx="291">
                  <c:v>23.783195087389704</c:v>
                </c:pt>
                <c:pt idx="292">
                  <c:v>24.173195087389704</c:v>
                </c:pt>
                <c:pt idx="293">
                  <c:v>24.123195087389703</c:v>
                </c:pt>
                <c:pt idx="294">
                  <c:v>24.323195087389703</c:v>
                </c:pt>
                <c:pt idx="295">
                  <c:v>24.143195087389703</c:v>
                </c:pt>
                <c:pt idx="296">
                  <c:v>24.403195087389705</c:v>
                </c:pt>
                <c:pt idx="297">
                  <c:v>24.713195087389703</c:v>
                </c:pt>
                <c:pt idx="298">
                  <c:v>24.733195087389703</c:v>
                </c:pt>
                <c:pt idx="299">
                  <c:v>24.863195087389702</c:v>
                </c:pt>
                <c:pt idx="300">
                  <c:v>24.9931950873897</c:v>
                </c:pt>
                <c:pt idx="301">
                  <c:v>25.2131950873897</c:v>
                </c:pt>
                <c:pt idx="302">
                  <c:v>25.8831950873897</c:v>
                </c:pt>
                <c:pt idx="303">
                  <c:v>25.9631950873897</c:v>
                </c:pt>
                <c:pt idx="304">
                  <c:v>25.793195087389698</c:v>
                </c:pt>
                <c:pt idx="305">
                  <c:v>25.543195087389698</c:v>
                </c:pt>
                <c:pt idx="306">
                  <c:v>25.543195087389698</c:v>
                </c:pt>
                <c:pt idx="307">
                  <c:v>25.723195087389698</c:v>
                </c:pt>
                <c:pt idx="308">
                  <c:v>25.9131950873897</c:v>
                </c:pt>
                <c:pt idx="309">
                  <c:v>26.2131950873897</c:v>
                </c:pt>
                <c:pt idx="310">
                  <c:v>26.0731950873897</c:v>
                </c:pt>
                <c:pt idx="311">
                  <c:v>26.293195087389698</c:v>
                </c:pt>
                <c:pt idx="312">
                  <c:v>26.4131950873897</c:v>
                </c:pt>
                <c:pt idx="313">
                  <c:v>26.4831950873897</c:v>
                </c:pt>
                <c:pt idx="314">
                  <c:v>26.6131950873897</c:v>
                </c:pt>
                <c:pt idx="315">
                  <c:v>27.013195087389697</c:v>
                </c:pt>
                <c:pt idx="316">
                  <c:v>27.193195087389697</c:v>
                </c:pt>
                <c:pt idx="317">
                  <c:v>27.693195087389697</c:v>
                </c:pt>
                <c:pt idx="318">
                  <c:v>27.973195087389698</c:v>
                </c:pt>
                <c:pt idx="319">
                  <c:v>28.1631950873897</c:v>
                </c:pt>
                <c:pt idx="320">
                  <c:v>28.0531950873897</c:v>
                </c:pt>
                <c:pt idx="321">
                  <c:v>28.3231950873897</c:v>
                </c:pt>
                <c:pt idx="322">
                  <c:v>28.1731950873897</c:v>
                </c:pt>
                <c:pt idx="323">
                  <c:v>27.9631950873897</c:v>
                </c:pt>
                <c:pt idx="324">
                  <c:v>28.2431950873897</c:v>
                </c:pt>
                <c:pt idx="325">
                  <c:v>28.343195087389702</c:v>
                </c:pt>
                <c:pt idx="326">
                  <c:v>28.113195087389702</c:v>
                </c:pt>
                <c:pt idx="327">
                  <c:v>28.4031950873897</c:v>
                </c:pt>
                <c:pt idx="328">
                  <c:v>28.6431950873897</c:v>
                </c:pt>
                <c:pt idx="329">
                  <c:v>28.473195087389698</c:v>
                </c:pt>
                <c:pt idx="330">
                  <c:v>28.423195087389697</c:v>
                </c:pt>
                <c:pt idx="331">
                  <c:v>28.483195087389696</c:v>
                </c:pt>
                <c:pt idx="332">
                  <c:v>28.683195087389695</c:v>
                </c:pt>
                <c:pt idx="333">
                  <c:v>28.863195087389695</c:v>
                </c:pt>
                <c:pt idx="334">
                  <c:v>28.763195087389693</c:v>
                </c:pt>
                <c:pt idx="335">
                  <c:v>28.783195087389693</c:v>
                </c:pt>
                <c:pt idx="336">
                  <c:v>29.133195087389694</c:v>
                </c:pt>
                <c:pt idx="337">
                  <c:v>29.303195087389696</c:v>
                </c:pt>
                <c:pt idx="338">
                  <c:v>29.243195087389697</c:v>
                </c:pt>
                <c:pt idx="339">
                  <c:v>29.403195087389697</c:v>
                </c:pt>
                <c:pt idx="340">
                  <c:v>29.293195087389698</c:v>
                </c:pt>
                <c:pt idx="341">
                  <c:v>29.1831950873897</c:v>
                </c:pt>
                <c:pt idx="342">
                  <c:v>29.0531950873897</c:v>
                </c:pt>
                <c:pt idx="343">
                  <c:v>29.2631950873897</c:v>
                </c:pt>
                <c:pt idx="344">
                  <c:v>29.6331950873897</c:v>
                </c:pt>
                <c:pt idx="345">
                  <c:v>29.6731950873897</c:v>
                </c:pt>
                <c:pt idx="346">
                  <c:v>29.9731950873897</c:v>
                </c:pt>
                <c:pt idx="347">
                  <c:v>30.0631950873897</c:v>
                </c:pt>
                <c:pt idx="348">
                  <c:v>31.273195087389702</c:v>
                </c:pt>
                <c:pt idx="349">
                  <c:v>30.7931950873897</c:v>
                </c:pt>
                <c:pt idx="350">
                  <c:v>30.6731950873897</c:v>
                </c:pt>
                <c:pt idx="351">
                  <c:v>30.4731950873897</c:v>
                </c:pt>
                <c:pt idx="352">
                  <c:v>30.1731950873897</c:v>
                </c:pt>
                <c:pt idx="353">
                  <c:v>29.9831950873897</c:v>
                </c:pt>
                <c:pt idx="354">
                  <c:v>30.2531950873897</c:v>
                </c:pt>
                <c:pt idx="355">
                  <c:v>29.993195087389697</c:v>
                </c:pt>
                <c:pt idx="356">
                  <c:v>29.7531950873897</c:v>
                </c:pt>
                <c:pt idx="357">
                  <c:v>30.2831950873897</c:v>
                </c:pt>
                <c:pt idx="358">
                  <c:v>30.2331950873897</c:v>
                </c:pt>
                <c:pt idx="359">
                  <c:v>29.883195087389698</c:v>
                </c:pt>
                <c:pt idx="360">
                  <c:v>30.403195087389697</c:v>
                </c:pt>
                <c:pt idx="361">
                  <c:v>30.223195087389698</c:v>
                </c:pt>
                <c:pt idx="362">
                  <c:v>30.853195087389697</c:v>
                </c:pt>
                <c:pt idx="363">
                  <c:v>30.923195087389697</c:v>
                </c:pt>
                <c:pt idx="364">
                  <c:v>30.993195087389697</c:v>
                </c:pt>
                <c:pt idx="365">
                  <c:v>31.563195087389698</c:v>
                </c:pt>
                <c:pt idx="366">
                  <c:v>31.4831950873897</c:v>
                </c:pt>
                <c:pt idx="367">
                  <c:v>31.883195087389698</c:v>
                </c:pt>
                <c:pt idx="368">
                  <c:v>31.603195087389697</c:v>
                </c:pt>
                <c:pt idx="369">
                  <c:v>31.663195087389695</c:v>
                </c:pt>
                <c:pt idx="370">
                  <c:v>31.373195087389696</c:v>
                </c:pt>
                <c:pt idx="371">
                  <c:v>31.233195087389696</c:v>
                </c:pt>
                <c:pt idx="372">
                  <c:v>31.023195087389695</c:v>
                </c:pt>
                <c:pt idx="373">
                  <c:v>30.633195087389694</c:v>
                </c:pt>
                <c:pt idx="374">
                  <c:v>32.29319508738969</c:v>
                </c:pt>
                <c:pt idx="375">
                  <c:v>33.23319508738969</c:v>
                </c:pt>
                <c:pt idx="376">
                  <c:v>33.83319508738969</c:v>
                </c:pt>
                <c:pt idx="377">
                  <c:v>34.62319508738969</c:v>
                </c:pt>
                <c:pt idx="378">
                  <c:v>35.11319508738969</c:v>
                </c:pt>
                <c:pt idx="379">
                  <c:v>34.743195087389694</c:v>
                </c:pt>
                <c:pt idx="380">
                  <c:v>35.343195087389695</c:v>
                </c:pt>
                <c:pt idx="381">
                  <c:v>36.25319508738969</c:v>
                </c:pt>
                <c:pt idx="382">
                  <c:v>36.69319508738969</c:v>
                </c:pt>
                <c:pt idx="383">
                  <c:v>36.853195087389686</c:v>
                </c:pt>
                <c:pt idx="384">
                  <c:v>37.52319508738969</c:v>
                </c:pt>
                <c:pt idx="385">
                  <c:v>37.51319508738969</c:v>
                </c:pt>
                <c:pt idx="386">
                  <c:v>37.43319508738969</c:v>
                </c:pt>
                <c:pt idx="387">
                  <c:v>37.01319508738969</c:v>
                </c:pt>
                <c:pt idx="388">
                  <c:v>37.71319508738969</c:v>
                </c:pt>
                <c:pt idx="389">
                  <c:v>37.64319508738969</c:v>
                </c:pt>
                <c:pt idx="390">
                  <c:v>37.17319508738969</c:v>
                </c:pt>
                <c:pt idx="391">
                  <c:v>37.04319508738969</c:v>
                </c:pt>
                <c:pt idx="392">
                  <c:v>36.78319508738969</c:v>
                </c:pt>
                <c:pt idx="393">
                  <c:v>36.94319508738969</c:v>
                </c:pt>
                <c:pt idx="394">
                  <c:v>36.923195087389686</c:v>
                </c:pt>
                <c:pt idx="395">
                  <c:v>36.503195087389685</c:v>
                </c:pt>
                <c:pt idx="396">
                  <c:v>36.52319508738969</c:v>
                </c:pt>
                <c:pt idx="397">
                  <c:v>36.63319508738969</c:v>
                </c:pt>
                <c:pt idx="398">
                  <c:v>37.16319508738969</c:v>
                </c:pt>
                <c:pt idx="399">
                  <c:v>37.213195087389686</c:v>
                </c:pt>
                <c:pt idx="400">
                  <c:v>36.753195087389685</c:v>
                </c:pt>
                <c:pt idx="401">
                  <c:v>36.16319508738968</c:v>
                </c:pt>
                <c:pt idx="402">
                  <c:v>35.56319508738968</c:v>
                </c:pt>
                <c:pt idx="403">
                  <c:v>36.14319508738968</c:v>
                </c:pt>
                <c:pt idx="404">
                  <c:v>37.36319508738968</c:v>
                </c:pt>
                <c:pt idx="405">
                  <c:v>37.74319508738968</c:v>
                </c:pt>
                <c:pt idx="406">
                  <c:v>37.50319508738968</c:v>
                </c:pt>
                <c:pt idx="407">
                  <c:v>37.35319508738968</c:v>
                </c:pt>
                <c:pt idx="408">
                  <c:v>37.39319508738968</c:v>
                </c:pt>
                <c:pt idx="409">
                  <c:v>37.583195087389676</c:v>
                </c:pt>
                <c:pt idx="410">
                  <c:v>38.403195087389676</c:v>
                </c:pt>
                <c:pt idx="411">
                  <c:v>38.343195087389674</c:v>
                </c:pt>
                <c:pt idx="412">
                  <c:v>38.11319508738968</c:v>
                </c:pt>
                <c:pt idx="413">
                  <c:v>38.873195087389675</c:v>
                </c:pt>
                <c:pt idx="414">
                  <c:v>39.343195087389674</c:v>
                </c:pt>
                <c:pt idx="415">
                  <c:v>39.473195087389676</c:v>
                </c:pt>
                <c:pt idx="416">
                  <c:v>39.82319508738968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RESULTS'!$P$3:$P$442</c:f>
              <c:numCache>
                <c:ptCount val="440"/>
                <c:pt idx="20">
                  <c:v>-0.8698185501350206</c:v>
                </c:pt>
                <c:pt idx="21">
                  <c:v>-0.9772923853203273</c:v>
                </c:pt>
                <c:pt idx="22">
                  <c:v>-1.0102331631208519</c:v>
                </c:pt>
                <c:pt idx="23">
                  <c:v>-1.057888768719108</c:v>
                </c:pt>
                <c:pt idx="24">
                  <c:v>-1.0726480788552366</c:v>
                </c:pt>
                <c:pt idx="25">
                  <c:v>-1.079015087593071</c:v>
                </c:pt>
                <c:pt idx="26">
                  <c:v>-1.013139707349282</c:v>
                </c:pt>
                <c:pt idx="27">
                  <c:v>-0.7612789572464043</c:v>
                </c:pt>
                <c:pt idx="28">
                  <c:v>-0.9842130372137743</c:v>
                </c:pt>
                <c:pt idx="29">
                  <c:v>-1.234452760583157</c:v>
                </c:pt>
                <c:pt idx="30">
                  <c:v>-1.4644619056350328</c:v>
                </c:pt>
                <c:pt idx="31">
                  <c:v>-1.6156237519134553</c:v>
                </c:pt>
                <c:pt idx="32">
                  <c:v>-1.4428852616951313</c:v>
                </c:pt>
                <c:pt idx="33">
                  <c:v>-1.0869843590601773</c:v>
                </c:pt>
                <c:pt idx="34">
                  <c:v>-0.5771510774578994</c:v>
                </c:pt>
                <c:pt idx="35">
                  <c:v>0.011032297111111422</c:v>
                </c:pt>
                <c:pt idx="36">
                  <c:v>0.27049937846769456</c:v>
                </c:pt>
                <c:pt idx="37">
                  <c:v>0.5154589919438539</c:v>
                </c:pt>
                <c:pt idx="38">
                  <c:v>0.757162166110791</c:v>
                </c:pt>
                <c:pt idx="39">
                  <c:v>0.9914900513634701</c:v>
                </c:pt>
                <c:pt idx="40">
                  <c:v>1.1473007519163607</c:v>
                </c:pt>
                <c:pt idx="41">
                  <c:v>1.3092874658190414</c:v>
                </c:pt>
                <c:pt idx="42">
                  <c:v>1.524858794794393</c:v>
                </c:pt>
                <c:pt idx="43">
                  <c:v>1.70443251354965</c:v>
                </c:pt>
                <c:pt idx="44">
                  <c:v>1.931619101530222</c:v>
                </c:pt>
                <c:pt idx="45">
                  <c:v>2.1649281690296354</c:v>
                </c:pt>
                <c:pt idx="46">
                  <c:v>2.7453818986890193</c:v>
                </c:pt>
                <c:pt idx="47">
                  <c:v>3.1823877129394322</c:v>
                </c:pt>
                <c:pt idx="48">
                  <c:v>3.143259672145928</c:v>
                </c:pt>
                <c:pt idx="49">
                  <c:v>3.0278697457919863</c:v>
                </c:pt>
                <c:pt idx="50">
                  <c:v>2.9981908099007093</c:v>
                </c:pt>
                <c:pt idx="51">
                  <c:v>2.9938814255555513</c:v>
                </c:pt>
                <c:pt idx="52">
                  <c:v>2.9910991139715035</c:v>
                </c:pt>
                <c:pt idx="53">
                  <c:v>2.9899342006526317</c:v>
                </c:pt>
                <c:pt idx="54">
                  <c:v>3.007791155457331</c:v>
                </c:pt>
                <c:pt idx="55">
                  <c:v>3.072740615433439</c:v>
                </c:pt>
                <c:pt idx="56">
                  <c:v>3.1433332828278817</c:v>
                </c:pt>
                <c:pt idx="57">
                  <c:v>3.293335875456746</c:v>
                </c:pt>
                <c:pt idx="58">
                  <c:v>3.4781209923043535</c:v>
                </c:pt>
                <c:pt idx="59">
                  <c:v>3.7466189567993005</c:v>
                </c:pt>
                <c:pt idx="60">
                  <c:v>4.075187857623</c:v>
                </c:pt>
                <c:pt idx="61">
                  <c:v>4.447557726872131</c:v>
                </c:pt>
                <c:pt idx="62">
                  <c:v>4.706251967348216</c:v>
                </c:pt>
                <c:pt idx="63">
                  <c:v>4.7824033923613785</c:v>
                </c:pt>
                <c:pt idx="64">
                  <c:v>4.7580154685809575</c:v>
                </c:pt>
                <c:pt idx="65">
                  <c:v>4.738237784334116</c:v>
                </c:pt>
                <c:pt idx="66">
                  <c:v>4.737168589443419</c:v>
                </c:pt>
                <c:pt idx="67">
                  <c:v>4.767623531855537</c:v>
                </c:pt>
                <c:pt idx="68">
                  <c:v>4.767872066484656</c:v>
                </c:pt>
                <c:pt idx="69">
                  <c:v>4.8679037088922</c:v>
                </c:pt>
                <c:pt idx="70">
                  <c:v>4.867368165543324</c:v>
                </c:pt>
                <c:pt idx="71">
                  <c:v>4.842585161649661</c:v>
                </c:pt>
                <c:pt idx="72">
                  <c:v>4.699789144654824</c:v>
                </c:pt>
                <c:pt idx="73">
                  <c:v>4.692964064322709</c:v>
                </c:pt>
                <c:pt idx="74">
                  <c:v>4.677671425689235</c:v>
                </c:pt>
                <c:pt idx="75">
                  <c:v>4.6839791194318625</c:v>
                </c:pt>
                <c:pt idx="76">
                  <c:v>4.503301911901616</c:v>
                </c:pt>
                <c:pt idx="77">
                  <c:v>4.191892544493288</c:v>
                </c:pt>
                <c:pt idx="78">
                  <c:v>3.3866866827375217</c:v>
                </c:pt>
                <c:pt idx="79">
                  <c:v>2.894070554195615</c:v>
                </c:pt>
                <c:pt idx="80">
                  <c:v>2.708923819837773</c:v>
                </c:pt>
                <c:pt idx="81">
                  <c:v>2.7559899560784915</c:v>
                </c:pt>
                <c:pt idx="82">
                  <c:v>2.798219783212778</c:v>
                </c:pt>
                <c:pt idx="83">
                  <c:v>2.838718142624924</c:v>
                </c:pt>
                <c:pt idx="84">
                  <c:v>2.9710302010563905</c:v>
                </c:pt>
                <c:pt idx="85">
                  <c:v>3.0671403148641274</c:v>
                </c:pt>
                <c:pt idx="86">
                  <c:v>3.216654382951013</c:v>
                </c:pt>
                <c:pt idx="87">
                  <c:v>3.3277050174308824</c:v>
                </c:pt>
                <c:pt idx="88">
                  <c:v>3.4956469097846252</c:v>
                </c:pt>
                <c:pt idx="89">
                  <c:v>3.6723318296731016</c:v>
                </c:pt>
                <c:pt idx="90">
                  <c:v>3.8950997570094885</c:v>
                </c:pt>
                <c:pt idx="91">
                  <c:v>4.186407438960423</c:v>
                </c:pt>
                <c:pt idx="92">
                  <c:v>4.7806433762310325</c:v>
                </c:pt>
                <c:pt idx="93">
                  <c:v>5.035742069467125</c:v>
                </c:pt>
                <c:pt idx="94">
                  <c:v>5.268550058683269</c:v>
                </c:pt>
                <c:pt idx="95">
                  <c:v>5.460288416557683</c:v>
                </c:pt>
                <c:pt idx="96">
                  <c:v>5.513972795242324</c:v>
                </c:pt>
                <c:pt idx="97">
                  <c:v>5.5155405198066525</c:v>
                </c:pt>
                <c:pt idx="98">
                  <c:v>5.711766323964115</c:v>
                </c:pt>
                <c:pt idx="99">
                  <c:v>5.9702977001104705</c:v>
                </c:pt>
                <c:pt idx="100">
                  <c:v>6.061310135099255</c:v>
                </c:pt>
                <c:pt idx="101">
                  <c:v>6.109081629524691</c:v>
                </c:pt>
                <c:pt idx="102">
                  <c:v>6.048453749334124</c:v>
                </c:pt>
                <c:pt idx="103">
                  <c:v>5.979268328880863</c:v>
                </c:pt>
                <c:pt idx="104">
                  <c:v>5.875130491330735</c:v>
                </c:pt>
                <c:pt idx="105">
                  <c:v>6.073801832630459</c:v>
                </c:pt>
                <c:pt idx="106">
                  <c:v>6.062093327360162</c:v>
                </c:pt>
                <c:pt idx="107">
                  <c:v>6.005915877840301</c:v>
                </c:pt>
                <c:pt idx="108">
                  <c:v>5.984669582649017</c:v>
                </c:pt>
                <c:pt idx="109">
                  <c:v>5.950502754725833</c:v>
                </c:pt>
                <c:pt idx="110">
                  <c:v>5.979846776850396</c:v>
                </c:pt>
                <c:pt idx="111">
                  <c:v>5.984276978425859</c:v>
                </c:pt>
                <c:pt idx="112">
                  <c:v>6.026752202710624</c:v>
                </c:pt>
                <c:pt idx="113">
                  <c:v>6.153219032820877</c:v>
                </c:pt>
                <c:pt idx="114">
                  <c:v>6.3482956905351084</c:v>
                </c:pt>
                <c:pt idx="115">
                  <c:v>6.4321320831738396</c:v>
                </c:pt>
                <c:pt idx="116">
                  <c:v>6.5406954355456</c:v>
                </c:pt>
                <c:pt idx="117">
                  <c:v>6.606471554667902</c:v>
                </c:pt>
                <c:pt idx="118">
                  <c:v>6.705511531249561</c:v>
                </c:pt>
                <c:pt idx="119">
                  <c:v>6.997012174108339</c:v>
                </c:pt>
                <c:pt idx="120">
                  <c:v>7.161178191734878</c:v>
                </c:pt>
                <c:pt idx="121">
                  <c:v>7.217807791226394</c:v>
                </c:pt>
                <c:pt idx="122">
                  <c:v>7.275874277309539</c:v>
                </c:pt>
                <c:pt idx="123">
                  <c:v>7.251557005850188</c:v>
                </c:pt>
                <c:pt idx="124">
                  <c:v>7.198908913635779</c:v>
                </c:pt>
                <c:pt idx="125">
                  <c:v>7.226202406670302</c:v>
                </c:pt>
                <c:pt idx="126">
                  <c:v>7.20690992907811</c:v>
                </c:pt>
                <c:pt idx="127">
                  <c:v>7.279556401884062</c:v>
                </c:pt>
                <c:pt idx="128">
                  <c:v>7.302977115835952</c:v>
                </c:pt>
                <c:pt idx="129">
                  <c:v>7.161247535428355</c:v>
                </c:pt>
                <c:pt idx="130">
                  <c:v>7.088044784964368</c:v>
                </c:pt>
                <c:pt idx="131">
                  <c:v>7.048590444399855</c:v>
                </c:pt>
                <c:pt idx="132">
                  <c:v>7.281362330622597</c:v>
                </c:pt>
                <c:pt idx="133">
                  <c:v>7.46564919124628</c:v>
                </c:pt>
                <c:pt idx="134">
                  <c:v>7.659097818496635</c:v>
                </c:pt>
                <c:pt idx="135">
                  <c:v>7.720125010032104</c:v>
                </c:pt>
                <c:pt idx="136">
                  <c:v>7.840998673620783</c:v>
                </c:pt>
                <c:pt idx="137">
                  <c:v>7.919208895209414</c:v>
                </c:pt>
                <c:pt idx="138">
                  <c:v>8.306555607742915</c:v>
                </c:pt>
                <c:pt idx="139">
                  <c:v>8.942084312292703</c:v>
                </c:pt>
                <c:pt idx="140">
                  <c:v>9.239525761746503</c:v>
                </c:pt>
                <c:pt idx="141">
                  <c:v>9.585147775583673</c:v>
                </c:pt>
                <c:pt idx="142">
                  <c:v>9.901203664287468</c:v>
                </c:pt>
                <c:pt idx="143">
                  <c:v>10.05920197108506</c:v>
                </c:pt>
                <c:pt idx="144">
                  <c:v>10.103357813988678</c:v>
                </c:pt>
                <c:pt idx="145">
                  <c:v>10.132682519957692</c:v>
                </c:pt>
                <c:pt idx="146">
                  <c:v>10.184452514533398</c:v>
                </c:pt>
                <c:pt idx="147">
                  <c:v>10.366895508340539</c:v>
                </c:pt>
                <c:pt idx="148">
                  <c:v>10.51134746266407</c:v>
                </c:pt>
                <c:pt idx="149">
                  <c:v>10.630993814626597</c:v>
                </c:pt>
                <c:pt idx="150">
                  <c:v>10.733860259239263</c:v>
                </c:pt>
                <c:pt idx="151">
                  <c:v>10.912160500440464</c:v>
                </c:pt>
                <c:pt idx="152">
                  <c:v>11.434758675227421</c:v>
                </c:pt>
                <c:pt idx="153">
                  <c:v>11.740873709287225</c:v>
                </c:pt>
                <c:pt idx="154">
                  <c:v>12.1879635984266</c:v>
                </c:pt>
                <c:pt idx="155">
                  <c:v>12.545511526508424</c:v>
                </c:pt>
                <c:pt idx="156">
                  <c:v>12.956621106172287</c:v>
                </c:pt>
                <c:pt idx="157">
                  <c:v>13.1467424004973</c:v>
                </c:pt>
                <c:pt idx="158">
                  <c:v>13.46936079403716</c:v>
                </c:pt>
                <c:pt idx="159">
                  <c:v>13.93133978970156</c:v>
                </c:pt>
                <c:pt idx="160">
                  <c:v>14.30398632058238</c:v>
                </c:pt>
                <c:pt idx="161">
                  <c:v>14.831230022935916</c:v>
                </c:pt>
                <c:pt idx="162">
                  <c:v>15.357704880715536</c:v>
                </c:pt>
                <c:pt idx="163">
                  <c:v>15.664271874105799</c:v>
                </c:pt>
                <c:pt idx="164">
                  <c:v>15.727177059562328</c:v>
                </c:pt>
                <c:pt idx="165">
                  <c:v>15.674911150378325</c:v>
                </c:pt>
                <c:pt idx="166">
                  <c:v>15.567013225367894</c:v>
                </c:pt>
                <c:pt idx="167">
                  <c:v>15.605269873407357</c:v>
                </c:pt>
                <c:pt idx="168">
                  <c:v>15.618130671957235</c:v>
                </c:pt>
                <c:pt idx="169">
                  <c:v>15.566542714040855</c:v>
                </c:pt>
                <c:pt idx="170">
                  <c:v>15.52122394192634</c:v>
                </c:pt>
                <c:pt idx="171">
                  <c:v>15.567922562231177</c:v>
                </c:pt>
                <c:pt idx="172">
                  <c:v>15.616567493389123</c:v>
                </c:pt>
                <c:pt idx="173">
                  <c:v>15.682710859954375</c:v>
                </c:pt>
                <c:pt idx="174">
                  <c:v>15.78104369889552</c:v>
                </c:pt>
                <c:pt idx="175">
                  <c:v>15.788494883799551</c:v>
                </c:pt>
                <c:pt idx="176">
                  <c:v>15.868232035899792</c:v>
                </c:pt>
                <c:pt idx="177">
                  <c:v>15.934865273042565</c:v>
                </c:pt>
                <c:pt idx="178">
                  <c:v>15.904090514988441</c:v>
                </c:pt>
                <c:pt idx="179">
                  <c:v>15.839671151258829</c:v>
                </c:pt>
                <c:pt idx="180">
                  <c:v>15.834675353759796</c:v>
                </c:pt>
                <c:pt idx="181">
                  <c:v>15.752291485523873</c:v>
                </c:pt>
                <c:pt idx="182">
                  <c:v>15.764402265180554</c:v>
                </c:pt>
                <c:pt idx="183">
                  <c:v>15.16214526582794</c:v>
                </c:pt>
                <c:pt idx="184">
                  <c:v>15.080982106585104</c:v>
                </c:pt>
                <c:pt idx="185">
                  <c:v>15.031080894825655</c:v>
                </c:pt>
                <c:pt idx="186">
                  <c:v>15.022026374914793</c:v>
                </c:pt>
                <c:pt idx="187">
                  <c:v>15.004141506086444</c:v>
                </c:pt>
                <c:pt idx="188">
                  <c:v>15.004694438804428</c:v>
                </c:pt>
                <c:pt idx="189">
                  <c:v>15.087431648905307</c:v>
                </c:pt>
                <c:pt idx="190">
                  <c:v>15.159535972787966</c:v>
                </c:pt>
                <c:pt idx="191">
                  <c:v>15.16510298353592</c:v>
                </c:pt>
                <c:pt idx="192">
                  <c:v>15.237583943394515</c:v>
                </c:pt>
                <c:pt idx="193">
                  <c:v>15.250232413560369</c:v>
                </c:pt>
                <c:pt idx="194">
                  <c:v>15.299296088740899</c:v>
                </c:pt>
                <c:pt idx="195">
                  <c:v>15.235527103235615</c:v>
                </c:pt>
                <c:pt idx="196">
                  <c:v>15.23922535730349</c:v>
                </c:pt>
                <c:pt idx="197">
                  <c:v>15.167704622627152</c:v>
                </c:pt>
                <c:pt idx="198">
                  <c:v>15.16986260487997</c:v>
                </c:pt>
                <c:pt idx="199">
                  <c:v>15.19564012550676</c:v>
                </c:pt>
                <c:pt idx="200">
                  <c:v>15.220370478600943</c:v>
                </c:pt>
                <c:pt idx="201">
                  <c:v>15.259623766265172</c:v>
                </c:pt>
                <c:pt idx="202">
                  <c:v>15.249849823147066</c:v>
                </c:pt>
                <c:pt idx="203">
                  <c:v>15.690711820567106</c:v>
                </c:pt>
                <c:pt idx="204">
                  <c:v>15.611151349699451</c:v>
                </c:pt>
                <c:pt idx="205">
                  <c:v>15.361432892142455</c:v>
                </c:pt>
                <c:pt idx="206">
                  <c:v>15.241102870833343</c:v>
                </c:pt>
                <c:pt idx="207">
                  <c:v>15.144302459856121</c:v>
                </c:pt>
                <c:pt idx="208">
                  <c:v>15.073300656752192</c:v>
                </c:pt>
                <c:pt idx="209">
                  <c:v>15.00538295924909</c:v>
                </c:pt>
                <c:pt idx="210">
                  <c:v>15.022570802704816</c:v>
                </c:pt>
                <c:pt idx="211">
                  <c:v>15.00046394843017</c:v>
                </c:pt>
                <c:pt idx="212">
                  <c:v>15.126353834408171</c:v>
                </c:pt>
                <c:pt idx="213">
                  <c:v>15.11979717939821</c:v>
                </c:pt>
                <c:pt idx="214">
                  <c:v>15.055284498699354</c:v>
                </c:pt>
                <c:pt idx="215">
                  <c:v>15.006960386496903</c:v>
                </c:pt>
                <c:pt idx="216">
                  <c:v>15.202869159748627</c:v>
                </c:pt>
                <c:pt idx="217">
                  <c:v>15.269808582481865</c:v>
                </c:pt>
                <c:pt idx="218">
                  <c:v>15.713031166728602</c:v>
                </c:pt>
                <c:pt idx="219">
                  <c:v>16.104295962020842</c:v>
                </c:pt>
                <c:pt idx="220">
                  <c:v>16.64501308331245</c:v>
                </c:pt>
                <c:pt idx="221">
                  <c:v>17.13216631615348</c:v>
                </c:pt>
                <c:pt idx="222">
                  <c:v>17.64539773924315</c:v>
                </c:pt>
                <c:pt idx="223">
                  <c:v>17.884184573475203</c:v>
                </c:pt>
                <c:pt idx="224">
                  <c:v>18.08131570537847</c:v>
                </c:pt>
                <c:pt idx="225">
                  <c:v>18.06608070416151</c:v>
                </c:pt>
                <c:pt idx="226">
                  <c:v>18.012979467674203</c:v>
                </c:pt>
                <c:pt idx="227">
                  <c:v>17.997039427281408</c:v>
                </c:pt>
                <c:pt idx="228">
                  <c:v>17.98689328124619</c:v>
                </c:pt>
                <c:pt idx="229">
                  <c:v>18.014025278628132</c:v>
                </c:pt>
                <c:pt idx="230">
                  <c:v>18.176845541521846</c:v>
                </c:pt>
                <c:pt idx="231">
                  <c:v>18.148840069464235</c:v>
                </c:pt>
                <c:pt idx="232">
                  <c:v>18.101878446965365</c:v>
                </c:pt>
                <c:pt idx="233">
                  <c:v>18.180630219129988</c:v>
                </c:pt>
                <c:pt idx="234">
                  <c:v>18.0420120326621</c:v>
                </c:pt>
                <c:pt idx="235">
                  <c:v>17.94554067981144</c:v>
                </c:pt>
                <c:pt idx="236">
                  <c:v>17.95588147649085</c:v>
                </c:pt>
                <c:pt idx="237">
                  <c:v>18.02506468409786</c:v>
                </c:pt>
                <c:pt idx="238">
                  <c:v>18.139968633373833</c:v>
                </c:pt>
                <c:pt idx="239">
                  <c:v>18.355813051144107</c:v>
                </c:pt>
                <c:pt idx="240">
                  <c:v>18.783775226848952</c:v>
                </c:pt>
                <c:pt idx="241">
                  <c:v>19.096569344277555</c:v>
                </c:pt>
                <c:pt idx="242">
                  <c:v>19.30509944345786</c:v>
                </c:pt>
                <c:pt idx="243">
                  <c:v>19.393659571046506</c:v>
                </c:pt>
                <c:pt idx="244">
                  <c:v>19.225874420161844</c:v>
                </c:pt>
                <c:pt idx="245">
                  <c:v>18.937900749431105</c:v>
                </c:pt>
                <c:pt idx="246">
                  <c:v>18.7082050063508</c:v>
                </c:pt>
                <c:pt idx="247">
                  <c:v>18.44597858242556</c:v>
                </c:pt>
                <c:pt idx="248">
                  <c:v>18.204974772056467</c:v>
                </c:pt>
                <c:pt idx="249">
                  <c:v>18.10041554146105</c:v>
                </c:pt>
                <c:pt idx="250">
                  <c:v>18.09715522014729</c:v>
                </c:pt>
                <c:pt idx="251">
                  <c:v>18.100366266880634</c:v>
                </c:pt>
                <c:pt idx="252">
                  <c:v>18.125829400624657</c:v>
                </c:pt>
                <c:pt idx="253">
                  <c:v>18.128819542996826</c:v>
                </c:pt>
                <c:pt idx="254">
                  <c:v>18.16636168466266</c:v>
                </c:pt>
                <c:pt idx="255">
                  <c:v>18.206397177352137</c:v>
                </c:pt>
                <c:pt idx="256">
                  <c:v>18.255206349750477</c:v>
                </c:pt>
                <c:pt idx="257">
                  <c:v>18.309897815325574</c:v>
                </c:pt>
                <c:pt idx="258">
                  <c:v>18.35941956295117</c:v>
                </c:pt>
                <c:pt idx="259">
                  <c:v>18.231445180884606</c:v>
                </c:pt>
                <c:pt idx="260">
                  <c:v>18.02515237337542</c:v>
                </c:pt>
                <c:pt idx="261">
                  <c:v>17.794367626595516</c:v>
                </c:pt>
                <c:pt idx="262">
                  <c:v>17.48605661258756</c:v>
                </c:pt>
                <c:pt idx="263">
                  <c:v>17.519950945756385</c:v>
                </c:pt>
                <c:pt idx="264">
                  <c:v>17.680764069947436</c:v>
                </c:pt>
                <c:pt idx="265">
                  <c:v>17.295192457113725</c:v>
                </c:pt>
                <c:pt idx="266">
                  <c:v>16.99804567929742</c:v>
                </c:pt>
                <c:pt idx="267">
                  <c:v>16.874783039672437</c:v>
                </c:pt>
                <c:pt idx="268">
                  <c:v>16.787460476495628</c:v>
                </c:pt>
                <c:pt idx="269">
                  <c:v>16.959089795577604</c:v>
                </c:pt>
                <c:pt idx="270">
                  <c:v>17.05342957814138</c:v>
                </c:pt>
                <c:pt idx="271">
                  <c:v>17.058441120271134</c:v>
                </c:pt>
                <c:pt idx="272">
                  <c:v>17.148664571663275</c:v>
                </c:pt>
                <c:pt idx="273">
                  <c:v>17.403082875212704</c:v>
                </c:pt>
                <c:pt idx="274">
                  <c:v>17.753242030316834</c:v>
                </c:pt>
                <c:pt idx="275">
                  <c:v>18.106587678809426</c:v>
                </c:pt>
                <c:pt idx="276">
                  <c:v>18.634740990886918</c:v>
                </c:pt>
                <c:pt idx="277">
                  <c:v>19.06025345562792</c:v>
                </c:pt>
                <c:pt idx="278">
                  <c:v>19.569926185203066</c:v>
                </c:pt>
                <c:pt idx="279">
                  <c:v>20.019140512353616</c:v>
                </c:pt>
                <c:pt idx="280">
                  <c:v>20.36922836298141</c:v>
                </c:pt>
                <c:pt idx="281">
                  <c:v>20.79396623293553</c:v>
                </c:pt>
                <c:pt idx="282">
                  <c:v>21.211617926180814</c:v>
                </c:pt>
                <c:pt idx="283">
                  <c:v>22.512566181164612</c:v>
                </c:pt>
                <c:pt idx="284">
                  <c:v>23.969219550095033</c:v>
                </c:pt>
                <c:pt idx="285">
                  <c:v>24.188516010989133</c:v>
                </c:pt>
                <c:pt idx="286">
                  <c:v>24.328636527673943</c:v>
                </c:pt>
                <c:pt idx="287">
                  <c:v>24.398824165407536</c:v>
                </c:pt>
                <c:pt idx="288">
                  <c:v>24.346567634853717</c:v>
                </c:pt>
                <c:pt idx="289">
                  <c:v>24.259715076974025</c:v>
                </c:pt>
                <c:pt idx="290">
                  <c:v>23.828671745665705</c:v>
                </c:pt>
                <c:pt idx="291">
                  <c:v>23.23222814757753</c:v>
                </c:pt>
                <c:pt idx="292">
                  <c:v>22.88282254362072</c:v>
                </c:pt>
                <c:pt idx="293">
                  <c:v>22.568989996392155</c:v>
                </c:pt>
                <c:pt idx="294">
                  <c:v>22.363427877682298</c:v>
                </c:pt>
                <c:pt idx="295">
                  <c:v>22.117280696888866</c:v>
                </c:pt>
                <c:pt idx="296">
                  <c:v>21.95419432757799</c:v>
                </c:pt>
                <c:pt idx="297">
                  <c:v>22.02031550184981</c:v>
                </c:pt>
                <c:pt idx="298">
                  <c:v>22.096391464826553</c:v>
                </c:pt>
                <c:pt idx="299">
                  <c:v>22.192718192531636</c:v>
                </c:pt>
                <c:pt idx="300">
                  <c:v>22.415232389642348</c:v>
                </c:pt>
                <c:pt idx="301">
                  <c:v>22.647686648856588</c:v>
                </c:pt>
                <c:pt idx="302">
                  <c:v>22.74202682938466</c:v>
                </c:pt>
                <c:pt idx="303">
                  <c:v>22.78465356898672</c:v>
                </c:pt>
                <c:pt idx="304">
                  <c:v>22.797140283222177</c:v>
                </c:pt>
                <c:pt idx="305">
                  <c:v>22.818298175427838</c:v>
                </c:pt>
                <c:pt idx="306">
                  <c:v>22.844482426359995</c:v>
                </c:pt>
                <c:pt idx="307">
                  <c:v>22.859815346433006</c:v>
                </c:pt>
                <c:pt idx="308">
                  <c:v>22.827116587502232</c:v>
                </c:pt>
                <c:pt idx="309">
                  <c:v>22.726984567887943</c:v>
                </c:pt>
                <c:pt idx="310">
                  <c:v>22.783620527183274</c:v>
                </c:pt>
                <c:pt idx="311">
                  <c:v>22.976797280061938</c:v>
                </c:pt>
                <c:pt idx="312">
                  <c:v>23.085975092514776</c:v>
                </c:pt>
                <c:pt idx="313">
                  <c:v>23.253549520871278</c:v>
                </c:pt>
                <c:pt idx="314">
                  <c:v>23.392879727645123</c:v>
                </c:pt>
                <c:pt idx="315">
                  <c:v>23.579943865706355</c:v>
                </c:pt>
                <c:pt idx="316">
                  <c:v>23.713737045842038</c:v>
                </c:pt>
                <c:pt idx="317">
                  <c:v>23.691858816929518</c:v>
                </c:pt>
                <c:pt idx="318">
                  <c:v>23.684745707411793</c:v>
                </c:pt>
                <c:pt idx="319">
                  <c:v>23.690656161408228</c:v>
                </c:pt>
                <c:pt idx="320">
                  <c:v>23.782954074396326</c:v>
                </c:pt>
                <c:pt idx="321">
                  <c:v>23.830191448272927</c:v>
                </c:pt>
                <c:pt idx="322">
                  <c:v>23.821024442989106</c:v>
                </c:pt>
                <c:pt idx="323">
                  <c:v>23.871281510432958</c:v>
                </c:pt>
                <c:pt idx="324">
                  <c:v>23.955458648240693</c:v>
                </c:pt>
                <c:pt idx="325">
                  <c:v>24.14274669197318</c:v>
                </c:pt>
                <c:pt idx="326">
                  <c:v>24.420652664198627</c:v>
                </c:pt>
                <c:pt idx="327">
                  <c:v>24.67036403516873</c:v>
                </c:pt>
                <c:pt idx="328">
                  <c:v>24.890516011463816</c:v>
                </c:pt>
                <c:pt idx="329">
                  <c:v>25.09997097657952</c:v>
                </c:pt>
                <c:pt idx="330">
                  <c:v>25.42021925974543</c:v>
                </c:pt>
                <c:pt idx="331">
                  <c:v>25.723112593417934</c:v>
                </c:pt>
                <c:pt idx="332">
                  <c:v>26.030533310291542</c:v>
                </c:pt>
                <c:pt idx="333">
                  <c:v>26.37049148464386</c:v>
                </c:pt>
                <c:pt idx="334">
                  <c:v>26.773994824453407</c:v>
                </c:pt>
                <c:pt idx="335">
                  <c:v>27.08259506970171</c:v>
                </c:pt>
                <c:pt idx="336">
                  <c:v>27.319655058490365</c:v>
                </c:pt>
                <c:pt idx="337">
                  <c:v>27.348935355305052</c:v>
                </c:pt>
                <c:pt idx="338">
                  <c:v>27.354009127116424</c:v>
                </c:pt>
                <c:pt idx="339">
                  <c:v>27.309117626026683</c:v>
                </c:pt>
                <c:pt idx="340">
                  <c:v>27.347727755675184</c:v>
                </c:pt>
                <c:pt idx="341">
                  <c:v>27.36629524258438</c:v>
                </c:pt>
                <c:pt idx="342">
                  <c:v>27.443475990412487</c:v>
                </c:pt>
                <c:pt idx="343">
                  <c:v>27.586350762193884</c:v>
                </c:pt>
                <c:pt idx="344">
                  <c:v>27.603604259218972</c:v>
                </c:pt>
                <c:pt idx="345">
                  <c:v>27.621094370266686</c:v>
                </c:pt>
                <c:pt idx="346">
                  <c:v>27.677220263676254</c:v>
                </c:pt>
                <c:pt idx="347">
                  <c:v>27.671530827922243</c:v>
                </c:pt>
                <c:pt idx="348">
                  <c:v>27.242866659110884</c:v>
                </c:pt>
                <c:pt idx="349">
                  <c:v>27.187028652729598</c:v>
                </c:pt>
                <c:pt idx="350">
                  <c:v>27.23786438929373</c:v>
                </c:pt>
                <c:pt idx="351">
                  <c:v>27.357772461430333</c:v>
                </c:pt>
                <c:pt idx="352">
                  <c:v>27.492014020773222</c:v>
                </c:pt>
                <c:pt idx="353">
                  <c:v>27.61174759401426</c:v>
                </c:pt>
                <c:pt idx="354">
                  <c:v>27.767237475333793</c:v>
                </c:pt>
                <c:pt idx="355">
                  <c:v>27.952026570092773</c:v>
                </c:pt>
                <c:pt idx="356">
                  <c:v>28.048503052831002</c:v>
                </c:pt>
                <c:pt idx="357">
                  <c:v>28.124163226900517</c:v>
                </c:pt>
                <c:pt idx="358">
                  <c:v>28.228839150582775</c:v>
                </c:pt>
                <c:pt idx="359">
                  <c:v>28.297787156392992</c:v>
                </c:pt>
                <c:pt idx="360">
                  <c:v>28.408309547037526</c:v>
                </c:pt>
                <c:pt idx="361">
                  <c:v>28.576446590687997</c:v>
                </c:pt>
                <c:pt idx="362">
                  <c:v>28.779273427206977</c:v>
                </c:pt>
                <c:pt idx="363">
                  <c:v>28.943021182474435</c:v>
                </c:pt>
                <c:pt idx="364">
                  <c:v>29.00933036568641</c:v>
                </c:pt>
                <c:pt idx="365">
                  <c:v>28.959200051634177</c:v>
                </c:pt>
                <c:pt idx="366">
                  <c:v>28.917362860393272</c:v>
                </c:pt>
                <c:pt idx="367">
                  <c:v>28.798566704122848</c:v>
                </c:pt>
                <c:pt idx="368">
                  <c:v>28.745002414083352</c:v>
                </c:pt>
                <c:pt idx="369">
                  <c:v>28.664078143071087</c:v>
                </c:pt>
                <c:pt idx="370">
                  <c:v>28.643337871339916</c:v>
                </c:pt>
                <c:pt idx="371">
                  <c:v>28.65792466736734</c:v>
                </c:pt>
                <c:pt idx="372">
                  <c:v>28.73178132367681</c:v>
                </c:pt>
                <c:pt idx="373">
                  <c:v>28.839033582257144</c:v>
                </c:pt>
                <c:pt idx="374">
                  <c:v>28.74980424293101</c:v>
                </c:pt>
                <c:pt idx="375">
                  <c:v>28.511124513731467</c:v>
                </c:pt>
                <c:pt idx="376">
                  <c:v>28.287810763038465</c:v>
                </c:pt>
                <c:pt idx="377">
                  <c:v>27.846383462925505</c:v>
                </c:pt>
                <c:pt idx="378">
                  <c:v>27.475247686910862</c:v>
                </c:pt>
                <c:pt idx="379">
                  <c:v>27.481977223932706</c:v>
                </c:pt>
                <c:pt idx="380">
                  <c:v>27.34757099417762</c:v>
                </c:pt>
                <c:pt idx="381">
                  <c:v>27.17192167227843</c:v>
                </c:pt>
                <c:pt idx="382">
                  <c:v>26.92638575168921</c:v>
                </c:pt>
                <c:pt idx="383">
                  <c:v>26.80228682478523</c:v>
                </c:pt>
                <c:pt idx="384">
                  <c:v>26.669127848338377</c:v>
                </c:pt>
                <c:pt idx="385">
                  <c:v>26.585986276051216</c:v>
                </c:pt>
                <c:pt idx="386">
                  <c:v>26.66490260199716</c:v>
                </c:pt>
                <c:pt idx="387">
                  <c:v>26.83081264086532</c:v>
                </c:pt>
                <c:pt idx="388">
                  <c:v>27.057005063842396</c:v>
                </c:pt>
                <c:pt idx="389">
                  <c:v>27.394191863618566</c:v>
                </c:pt>
                <c:pt idx="390">
                  <c:v>27.9736526817543</c:v>
                </c:pt>
                <c:pt idx="391">
                  <c:v>28.737525329866024</c:v>
                </c:pt>
                <c:pt idx="392">
                  <c:v>29.763658668444428</c:v>
                </c:pt>
                <c:pt idx="393">
                  <c:v>31.260941863846245</c:v>
                </c:pt>
                <c:pt idx="394">
                  <c:v>32.28200883618617</c:v>
                </c:pt>
                <c:pt idx="395">
                  <c:v>33.08421536431179</c:v>
                </c:pt>
                <c:pt idx="396">
                  <c:v>33.77938707584108</c:v>
                </c:pt>
                <c:pt idx="397">
                  <c:v>34.25322257766789</c:v>
                </c:pt>
                <c:pt idx="398">
                  <c:v>34.61839276338516</c:v>
                </c:pt>
                <c:pt idx="399">
                  <c:v>35.29065629851421</c:v>
                </c:pt>
                <c:pt idx="400">
                  <c:v>35.79394262314996</c:v>
                </c:pt>
                <c:pt idx="401">
                  <c:v>35.76167217062595</c:v>
                </c:pt>
                <c:pt idx="402">
                  <c:v>35.38119029700286</c:v>
                </c:pt>
                <c:pt idx="403">
                  <c:v>35.25470003495529</c:v>
                </c:pt>
                <c:pt idx="404">
                  <c:v>35.270978650699334</c:v>
                </c:pt>
                <c:pt idx="405">
                  <c:v>35.23580480251597</c:v>
                </c:pt>
                <c:pt idx="406">
                  <c:v>35.228624552767755</c:v>
                </c:pt>
                <c:pt idx="407">
                  <c:v>35.222102984592496</c:v>
                </c:pt>
                <c:pt idx="408">
                  <c:v>35.26154434165857</c:v>
                </c:pt>
                <c:pt idx="409">
                  <c:v>35.27034109632167</c:v>
                </c:pt>
                <c:pt idx="410">
                  <c:v>35.06010497381663</c:v>
                </c:pt>
                <c:pt idx="411">
                  <c:v>34.91976680838961</c:v>
                </c:pt>
                <c:pt idx="412">
                  <c:v>34.88084064710864</c:v>
                </c:pt>
                <c:pt idx="413">
                  <c:v>34.69144586694778</c:v>
                </c:pt>
                <c:pt idx="414">
                  <c:v>34.447805139821746</c:v>
                </c:pt>
                <c:pt idx="415">
                  <c:v>34.32608972593047</c:v>
                </c:pt>
                <c:pt idx="416">
                  <c:v>34.202871610924916</c:v>
                </c:pt>
                <c:pt idx="418">
                  <c:v>3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66FF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RESULTS'!$O$3:$O$442</c:f>
              <c:numCache>
                <c:ptCount val="440"/>
                <c:pt idx="20">
                  <c:v>3.72681855013502</c:v>
                </c:pt>
                <c:pt idx="21">
                  <c:v>4.055292385320326</c:v>
                </c:pt>
                <c:pt idx="22">
                  <c:v>4.298233163120852</c:v>
                </c:pt>
                <c:pt idx="23">
                  <c:v>4.543888768719108</c:v>
                </c:pt>
                <c:pt idx="24">
                  <c:v>4.708648078855237</c:v>
                </c:pt>
                <c:pt idx="25">
                  <c:v>4.894015087593072</c:v>
                </c:pt>
                <c:pt idx="26">
                  <c:v>4.940139707349282</c:v>
                </c:pt>
                <c:pt idx="27">
                  <c:v>4.948278957246403</c:v>
                </c:pt>
                <c:pt idx="28">
                  <c:v>5.585213037213773</c:v>
                </c:pt>
                <c:pt idx="29">
                  <c:v>6.173452760583157</c:v>
                </c:pt>
                <c:pt idx="30">
                  <c:v>6.776461905635032</c:v>
                </c:pt>
                <c:pt idx="31">
                  <c:v>7.331623751913455</c:v>
                </c:pt>
                <c:pt idx="32">
                  <c:v>7.556885261695131</c:v>
                </c:pt>
                <c:pt idx="33">
                  <c:v>7.698984359060177</c:v>
                </c:pt>
                <c:pt idx="34">
                  <c:v>7.6621510774578985</c:v>
                </c:pt>
                <c:pt idx="35">
                  <c:v>7.472967702888889</c:v>
                </c:pt>
                <c:pt idx="36">
                  <c:v>7.489500621532305</c:v>
                </c:pt>
                <c:pt idx="37">
                  <c:v>7.460541008056145</c:v>
                </c:pt>
                <c:pt idx="38">
                  <c:v>7.4168378338892085</c:v>
                </c:pt>
                <c:pt idx="39">
                  <c:v>7.34650994863653</c:v>
                </c:pt>
                <c:pt idx="40">
                  <c:v>7.314699248083639</c:v>
                </c:pt>
                <c:pt idx="41">
                  <c:v>7.263712534180957</c:v>
                </c:pt>
                <c:pt idx="42">
                  <c:v>7.231141205205605</c:v>
                </c:pt>
                <c:pt idx="43">
                  <c:v>7.284567486450349</c:v>
                </c:pt>
                <c:pt idx="44">
                  <c:v>7.366380898469776</c:v>
                </c:pt>
                <c:pt idx="45">
                  <c:v>7.426071830970362</c:v>
                </c:pt>
                <c:pt idx="46">
                  <c:v>7.233618101310978</c:v>
                </c:pt>
                <c:pt idx="47">
                  <c:v>7.131612287060564</c:v>
                </c:pt>
                <c:pt idx="48">
                  <c:v>7.2907403278540714</c:v>
                </c:pt>
                <c:pt idx="49">
                  <c:v>7.570130254208011</c:v>
                </c:pt>
                <c:pt idx="50">
                  <c:v>7.678809190099287</c:v>
                </c:pt>
                <c:pt idx="51">
                  <c:v>7.706118574444446</c:v>
                </c:pt>
                <c:pt idx="52">
                  <c:v>7.835900886028493</c:v>
                </c:pt>
                <c:pt idx="53">
                  <c:v>7.882065799347364</c:v>
                </c:pt>
                <c:pt idx="54">
                  <c:v>7.916208844542666</c:v>
                </c:pt>
                <c:pt idx="55">
                  <c:v>7.903259384566557</c:v>
                </c:pt>
                <c:pt idx="56">
                  <c:v>7.890666717172113</c:v>
                </c:pt>
                <c:pt idx="57">
                  <c:v>7.836664124543251</c:v>
                </c:pt>
                <c:pt idx="58">
                  <c:v>7.771879007695643</c:v>
                </c:pt>
                <c:pt idx="59">
                  <c:v>7.702381043200695</c:v>
                </c:pt>
                <c:pt idx="60">
                  <c:v>7.576812142376998</c:v>
                </c:pt>
                <c:pt idx="61">
                  <c:v>7.296442273127865</c:v>
                </c:pt>
                <c:pt idx="62">
                  <c:v>7.145748032651781</c:v>
                </c:pt>
                <c:pt idx="63">
                  <c:v>7.123686063683992</c:v>
                </c:pt>
                <c:pt idx="64">
                  <c:v>7.121163443509786</c:v>
                </c:pt>
                <c:pt idx="65">
                  <c:v>7.1130305838020025</c:v>
                </c:pt>
                <c:pt idx="66">
                  <c:v>7.056189234738074</c:v>
                </c:pt>
                <c:pt idx="67">
                  <c:v>6.982823748371332</c:v>
                </c:pt>
                <c:pt idx="68">
                  <c:v>6.9516646697875855</c:v>
                </c:pt>
                <c:pt idx="69">
                  <c:v>6.763722483425415</c:v>
                </c:pt>
                <c:pt idx="70">
                  <c:v>6.716347482819662</c:v>
                </c:pt>
                <c:pt idx="71">
                  <c:v>6.717219942758697</c:v>
                </c:pt>
                <c:pt idx="72">
                  <c:v>6.729105415798907</c:v>
                </c:pt>
                <c:pt idx="73">
                  <c:v>6.746019952176397</c:v>
                </c:pt>
                <c:pt idx="74">
                  <c:v>6.792402046855242</c:v>
                </c:pt>
                <c:pt idx="75">
                  <c:v>6.888183809157988</c:v>
                </c:pt>
                <c:pt idx="76">
                  <c:v>7.231950472733608</c:v>
                </c:pt>
                <c:pt idx="77">
                  <c:v>7.75744929618731</c:v>
                </c:pt>
                <c:pt idx="78">
                  <c:v>8.90574461398845</c:v>
                </c:pt>
                <c:pt idx="79">
                  <c:v>9.676450198575733</c:v>
                </c:pt>
                <c:pt idx="80">
                  <c:v>10.067686388978943</c:v>
                </c:pt>
                <c:pt idx="81">
                  <c:v>10.3467097087836</c:v>
                </c:pt>
                <c:pt idx="82">
                  <c:v>10.484569337694689</c:v>
                </c:pt>
                <c:pt idx="83">
                  <c:v>10.632070978282542</c:v>
                </c:pt>
                <c:pt idx="84">
                  <c:v>10.649758919851076</c:v>
                </c:pt>
                <c:pt idx="85">
                  <c:v>10.620648806043336</c:v>
                </c:pt>
                <c:pt idx="86">
                  <c:v>10.628134737956454</c:v>
                </c:pt>
                <c:pt idx="87">
                  <c:v>10.704084103476585</c:v>
                </c:pt>
                <c:pt idx="88">
                  <c:v>10.691142211122838</c:v>
                </c:pt>
                <c:pt idx="89">
                  <c:v>10.625457291234362</c:v>
                </c:pt>
                <c:pt idx="90">
                  <c:v>10.532689363897978</c:v>
                </c:pt>
                <c:pt idx="91">
                  <c:v>10.402381681947045</c:v>
                </c:pt>
                <c:pt idx="92">
                  <c:v>10.061145744676434</c:v>
                </c:pt>
                <c:pt idx="93">
                  <c:v>9.937047051440342</c:v>
                </c:pt>
                <c:pt idx="94">
                  <c:v>9.804239062224198</c:v>
                </c:pt>
                <c:pt idx="95">
                  <c:v>9.705500704349785</c:v>
                </c:pt>
                <c:pt idx="96">
                  <c:v>9.69681632566514</c:v>
                </c:pt>
                <c:pt idx="97">
                  <c:v>9.730248601100813</c:v>
                </c:pt>
                <c:pt idx="98">
                  <c:v>9.437022796943348</c:v>
                </c:pt>
                <c:pt idx="99">
                  <c:v>9.034491420796996</c:v>
                </c:pt>
                <c:pt idx="100">
                  <c:v>8.882478985808216</c:v>
                </c:pt>
                <c:pt idx="101">
                  <c:v>8.813707491382772</c:v>
                </c:pt>
                <c:pt idx="102">
                  <c:v>8.925835371573342</c:v>
                </c:pt>
                <c:pt idx="103">
                  <c:v>9.043520792026602</c:v>
                </c:pt>
                <c:pt idx="104">
                  <c:v>9.29715862957673</c:v>
                </c:pt>
                <c:pt idx="105">
                  <c:v>9.314987288277006</c:v>
                </c:pt>
                <c:pt idx="106">
                  <c:v>9.451195793547303</c:v>
                </c:pt>
                <c:pt idx="107">
                  <c:v>9.585873243067164</c:v>
                </c:pt>
                <c:pt idx="108">
                  <c:v>9.747619538258446</c:v>
                </c:pt>
                <c:pt idx="109">
                  <c:v>10.048286366181632</c:v>
                </c:pt>
                <c:pt idx="110">
                  <c:v>10.273442344057068</c:v>
                </c:pt>
                <c:pt idx="111">
                  <c:v>10.517512142481605</c:v>
                </c:pt>
                <c:pt idx="112">
                  <c:v>10.660536918196836</c:v>
                </c:pt>
                <c:pt idx="113">
                  <c:v>10.733570088086582</c:v>
                </c:pt>
                <c:pt idx="114">
                  <c:v>10.794993430372353</c:v>
                </c:pt>
                <c:pt idx="115">
                  <c:v>10.999657037733616</c:v>
                </c:pt>
                <c:pt idx="116">
                  <c:v>11.153593685361855</c:v>
                </c:pt>
                <c:pt idx="117">
                  <c:v>11.285317566239556</c:v>
                </c:pt>
                <c:pt idx="118">
                  <c:v>11.329777589657896</c:v>
                </c:pt>
                <c:pt idx="119">
                  <c:v>11.216776946799122</c:v>
                </c:pt>
                <c:pt idx="120">
                  <c:v>11.316110929172583</c:v>
                </c:pt>
                <c:pt idx="121">
                  <c:v>11.509981329681068</c:v>
                </c:pt>
                <c:pt idx="122">
                  <c:v>11.718914843597924</c:v>
                </c:pt>
                <c:pt idx="123">
                  <c:v>12.045232115057278</c:v>
                </c:pt>
                <c:pt idx="124">
                  <c:v>12.372880207271688</c:v>
                </c:pt>
                <c:pt idx="125">
                  <c:v>12.648586714237167</c:v>
                </c:pt>
                <c:pt idx="126">
                  <c:v>13.027879191829355</c:v>
                </c:pt>
                <c:pt idx="127">
                  <c:v>13.310232719023404</c:v>
                </c:pt>
                <c:pt idx="128">
                  <c:v>13.66481200507151</c:v>
                </c:pt>
                <c:pt idx="129">
                  <c:v>14.144541585479107</c:v>
                </c:pt>
                <c:pt idx="130">
                  <c:v>14.572744335943092</c:v>
                </c:pt>
                <c:pt idx="131">
                  <c:v>14.964198676507609</c:v>
                </c:pt>
                <c:pt idx="132">
                  <c:v>15.030426790284865</c:v>
                </c:pt>
                <c:pt idx="133">
                  <c:v>15.23613992966118</c:v>
                </c:pt>
                <c:pt idx="134">
                  <c:v>15.386691302410826</c:v>
                </c:pt>
                <c:pt idx="135">
                  <c:v>15.662664110875356</c:v>
                </c:pt>
                <c:pt idx="136">
                  <c:v>15.897790447286683</c:v>
                </c:pt>
                <c:pt idx="137">
                  <c:v>16.28058022569805</c:v>
                </c:pt>
                <c:pt idx="138">
                  <c:v>16.357233513164548</c:v>
                </c:pt>
                <c:pt idx="139">
                  <c:v>16.18570480861476</c:v>
                </c:pt>
                <c:pt idx="140">
                  <c:v>16.30126335916096</c:v>
                </c:pt>
                <c:pt idx="141">
                  <c:v>16.332641345323797</c:v>
                </c:pt>
                <c:pt idx="142">
                  <c:v>16.404585456619994</c:v>
                </c:pt>
                <c:pt idx="143">
                  <c:v>16.636587149822407</c:v>
                </c:pt>
                <c:pt idx="144">
                  <c:v>17.051431306918786</c:v>
                </c:pt>
                <c:pt idx="145">
                  <c:v>17.507106600949772</c:v>
                </c:pt>
                <c:pt idx="146">
                  <c:v>17.868336606374072</c:v>
                </c:pt>
                <c:pt idx="147">
                  <c:v>18.08489361256693</c:v>
                </c:pt>
                <c:pt idx="148">
                  <c:v>18.308441658243403</c:v>
                </c:pt>
                <c:pt idx="149">
                  <c:v>18.53179530628087</c:v>
                </c:pt>
                <c:pt idx="150">
                  <c:v>18.7879288616682</c:v>
                </c:pt>
                <c:pt idx="151">
                  <c:v>18.934628620467002</c:v>
                </c:pt>
                <c:pt idx="152">
                  <c:v>18.822030445680053</c:v>
                </c:pt>
                <c:pt idx="153">
                  <c:v>18.84891541162024</c:v>
                </c:pt>
                <c:pt idx="154">
                  <c:v>18.734825522480868</c:v>
                </c:pt>
                <c:pt idx="155">
                  <c:v>18.685277594399043</c:v>
                </c:pt>
                <c:pt idx="156">
                  <c:v>18.547168014735174</c:v>
                </c:pt>
                <c:pt idx="157">
                  <c:v>18.53604672041017</c:v>
                </c:pt>
                <c:pt idx="158">
                  <c:v>18.44942832687031</c:v>
                </c:pt>
                <c:pt idx="159">
                  <c:v>18.266449331205912</c:v>
                </c:pt>
                <c:pt idx="160">
                  <c:v>18.09180280032509</c:v>
                </c:pt>
                <c:pt idx="161">
                  <c:v>17.808559097971557</c:v>
                </c:pt>
                <c:pt idx="162">
                  <c:v>17.49508424019194</c:v>
                </c:pt>
                <c:pt idx="163">
                  <c:v>17.388517246801673</c:v>
                </c:pt>
                <c:pt idx="164">
                  <c:v>17.420612061345135</c:v>
                </c:pt>
                <c:pt idx="165">
                  <c:v>17.545877970529137</c:v>
                </c:pt>
                <c:pt idx="166">
                  <c:v>17.782775895539565</c:v>
                </c:pt>
                <c:pt idx="167">
                  <c:v>17.862519247500103</c:v>
                </c:pt>
                <c:pt idx="168">
                  <c:v>17.97265844895023</c:v>
                </c:pt>
                <c:pt idx="169">
                  <c:v>18.16824640686661</c:v>
                </c:pt>
                <c:pt idx="170">
                  <c:v>18.316565178981126</c:v>
                </c:pt>
                <c:pt idx="171">
                  <c:v>18.37786655867629</c:v>
                </c:pt>
                <c:pt idx="172">
                  <c:v>18.445221627518347</c:v>
                </c:pt>
                <c:pt idx="173">
                  <c:v>18.458078260953087</c:v>
                </c:pt>
                <c:pt idx="174">
                  <c:v>18.46908096240107</c:v>
                </c:pt>
                <c:pt idx="175">
                  <c:v>18.465063347193897</c:v>
                </c:pt>
                <c:pt idx="176">
                  <c:v>18.417353163595806</c:v>
                </c:pt>
                <c:pt idx="177">
                  <c:v>18.372504889067454</c:v>
                </c:pt>
                <c:pt idx="178">
                  <c:v>18.392317503998942</c:v>
                </c:pt>
                <c:pt idx="179">
                  <c:v>18.426466538742297</c:v>
                </c:pt>
                <c:pt idx="180">
                  <c:v>18.429597838945444</c:v>
                </c:pt>
                <c:pt idx="181">
                  <c:v>18.471918616414296</c:v>
                </c:pt>
                <c:pt idx="182">
                  <c:v>18.47163728107404</c:v>
                </c:pt>
                <c:pt idx="183">
                  <c:v>18.86895882638982</c:v>
                </c:pt>
                <c:pt idx="184">
                  <c:v>18.887610378699485</c:v>
                </c:pt>
                <c:pt idx="185">
                  <c:v>18.87241613291272</c:v>
                </c:pt>
                <c:pt idx="186">
                  <c:v>18.784431291240267</c:v>
                </c:pt>
                <c:pt idx="187">
                  <c:v>18.73174788675259</c:v>
                </c:pt>
                <c:pt idx="188">
                  <c:v>18.64465953210049</c:v>
                </c:pt>
                <c:pt idx="189">
                  <c:v>18.486037306569564</c:v>
                </c:pt>
                <c:pt idx="190">
                  <c:v>18.358160651452184</c:v>
                </c:pt>
                <c:pt idx="191">
                  <c:v>18.349261356722902</c:v>
                </c:pt>
                <c:pt idx="192">
                  <c:v>18.187538420929396</c:v>
                </c:pt>
                <c:pt idx="193">
                  <c:v>18.165906524283557</c:v>
                </c:pt>
                <c:pt idx="194">
                  <c:v>18.08952388223393</c:v>
                </c:pt>
                <c:pt idx="195">
                  <c:v>18.23865572098889</c:v>
                </c:pt>
                <c:pt idx="196">
                  <c:v>18.25172692136539</c:v>
                </c:pt>
                <c:pt idx="197">
                  <c:v>18.4363311812322</c:v>
                </c:pt>
                <c:pt idx="198">
                  <c:v>18.435754423731158</c:v>
                </c:pt>
                <c:pt idx="199">
                  <c:v>18.44420147253683</c:v>
                </c:pt>
                <c:pt idx="200">
                  <c:v>18.4437283055819</c:v>
                </c:pt>
                <c:pt idx="201">
                  <c:v>18.471119559121114</c:v>
                </c:pt>
                <c:pt idx="202">
                  <c:v>18.508686750474652</c:v>
                </c:pt>
                <c:pt idx="203">
                  <c:v>18.346916588111295</c:v>
                </c:pt>
                <c:pt idx="204">
                  <c:v>18.62022777443259</c:v>
                </c:pt>
                <c:pt idx="205">
                  <c:v>19.10836666034431</c:v>
                </c:pt>
                <c:pt idx="206">
                  <c:v>19.4528812323106</c:v>
                </c:pt>
                <c:pt idx="207">
                  <c:v>19.789509320569515</c:v>
                </c:pt>
                <c:pt idx="208">
                  <c:v>20.12372330238841</c:v>
                </c:pt>
                <c:pt idx="209">
                  <c:v>20.408506389305487</c:v>
                </c:pt>
                <c:pt idx="210">
                  <c:v>20.563967423861147</c:v>
                </c:pt>
                <c:pt idx="211">
                  <c:v>20.734849373954017</c:v>
                </c:pt>
                <c:pt idx="212">
                  <c:v>20.848767702423572</c:v>
                </c:pt>
                <c:pt idx="213">
                  <c:v>21.07803783660711</c:v>
                </c:pt>
                <c:pt idx="214">
                  <c:v>21.420263996479544</c:v>
                </c:pt>
                <c:pt idx="215">
                  <c:v>21.719521738429055</c:v>
                </c:pt>
                <c:pt idx="216">
                  <c:v>21.796546594924397</c:v>
                </c:pt>
                <c:pt idx="217">
                  <c:v>21.915468737079863</c:v>
                </c:pt>
                <c:pt idx="218">
                  <c:v>21.772357123897596</c:v>
                </c:pt>
                <c:pt idx="219">
                  <c:v>21.638868140852736</c:v>
                </c:pt>
                <c:pt idx="220">
                  <c:v>21.316488383411368</c:v>
                </c:pt>
                <c:pt idx="221">
                  <c:v>21.062483752827553</c:v>
                </c:pt>
                <c:pt idx="222">
                  <c:v>20.81335968987962</c:v>
                </c:pt>
                <c:pt idx="223">
                  <c:v>20.791146527321317</c:v>
                </c:pt>
                <c:pt idx="224">
                  <c:v>20.773506339591176</c:v>
                </c:pt>
                <c:pt idx="225">
                  <c:v>20.933146422693223</c:v>
                </c:pt>
                <c:pt idx="226">
                  <c:v>21.17583252280026</c:v>
                </c:pt>
                <c:pt idx="227">
                  <c:v>21.354243211920988</c:v>
                </c:pt>
                <c:pt idx="228">
                  <c:v>21.49944265386896</c:v>
                </c:pt>
                <c:pt idx="229">
                  <c:v>21.614060335196676</c:v>
                </c:pt>
                <c:pt idx="230">
                  <c:v>21.618093578219916</c:v>
                </c:pt>
                <c:pt idx="231">
                  <c:v>21.89238629113423</c:v>
                </c:pt>
                <c:pt idx="232">
                  <c:v>22.190511727814027</c:v>
                </c:pt>
                <c:pt idx="233">
                  <c:v>22.2417599556494</c:v>
                </c:pt>
                <c:pt idx="234">
                  <c:v>22.545378142117293</c:v>
                </c:pt>
                <c:pt idx="235">
                  <c:v>22.808849494967955</c:v>
                </c:pt>
                <c:pt idx="236">
                  <c:v>23.002508698288548</c:v>
                </c:pt>
                <c:pt idx="237">
                  <c:v>23.143325490681537</c:v>
                </c:pt>
                <c:pt idx="238">
                  <c:v>23.252421541405567</c:v>
                </c:pt>
                <c:pt idx="239">
                  <c:v>23.216577123635293</c:v>
                </c:pt>
                <c:pt idx="240">
                  <c:v>23.07161494793045</c:v>
                </c:pt>
                <c:pt idx="241">
                  <c:v>22.979820830501843</c:v>
                </c:pt>
                <c:pt idx="242">
                  <c:v>22.872290731321538</c:v>
                </c:pt>
                <c:pt idx="243">
                  <c:v>22.818730603732888</c:v>
                </c:pt>
                <c:pt idx="244">
                  <c:v>22.941515754617548</c:v>
                </c:pt>
                <c:pt idx="245">
                  <c:v>23.14048942534829</c:v>
                </c:pt>
                <c:pt idx="246">
                  <c:v>23.266185168428596</c:v>
                </c:pt>
                <c:pt idx="247">
                  <c:v>23.412411592353834</c:v>
                </c:pt>
                <c:pt idx="248">
                  <c:v>23.53941540272293</c:v>
                </c:pt>
                <c:pt idx="249">
                  <c:v>23.575974633318342</c:v>
                </c:pt>
                <c:pt idx="250">
                  <c:v>23.576234954632096</c:v>
                </c:pt>
                <c:pt idx="251">
                  <c:v>23.517023907898754</c:v>
                </c:pt>
                <c:pt idx="252">
                  <c:v>23.42556077415473</c:v>
                </c:pt>
                <c:pt idx="253">
                  <c:v>23.429570631782557</c:v>
                </c:pt>
                <c:pt idx="254">
                  <c:v>23.328028490116722</c:v>
                </c:pt>
                <c:pt idx="255">
                  <c:v>23.241992997427246</c:v>
                </c:pt>
                <c:pt idx="256">
                  <c:v>23.114183825028906</c:v>
                </c:pt>
                <c:pt idx="257">
                  <c:v>22.996492359453814</c:v>
                </c:pt>
                <c:pt idx="258">
                  <c:v>22.91197061182822</c:v>
                </c:pt>
                <c:pt idx="259">
                  <c:v>23.121944993894786</c:v>
                </c:pt>
                <c:pt idx="260">
                  <c:v>23.41723780140397</c:v>
                </c:pt>
                <c:pt idx="261">
                  <c:v>23.76202254818388</c:v>
                </c:pt>
                <c:pt idx="262">
                  <c:v>24.29733356219183</c:v>
                </c:pt>
                <c:pt idx="263">
                  <c:v>24.367439229023</c:v>
                </c:pt>
                <c:pt idx="264">
                  <c:v>24.456626104831955</c:v>
                </c:pt>
                <c:pt idx="265">
                  <c:v>25.379197717665665</c:v>
                </c:pt>
                <c:pt idx="266">
                  <c:v>26.221344495481972</c:v>
                </c:pt>
                <c:pt idx="267">
                  <c:v>26.94160713510695</c:v>
                </c:pt>
                <c:pt idx="268">
                  <c:v>27.69292969828376</c:v>
                </c:pt>
                <c:pt idx="269">
                  <c:v>28.05230037920178</c:v>
                </c:pt>
                <c:pt idx="270">
                  <c:v>28.46196059663801</c:v>
                </c:pt>
                <c:pt idx="271">
                  <c:v>28.982949054508254</c:v>
                </c:pt>
                <c:pt idx="272">
                  <c:v>29.413725603116113</c:v>
                </c:pt>
                <c:pt idx="273">
                  <c:v>29.671307299566685</c:v>
                </c:pt>
                <c:pt idx="274">
                  <c:v>29.77114814446255</c:v>
                </c:pt>
                <c:pt idx="275">
                  <c:v>29.876802495969955</c:v>
                </c:pt>
                <c:pt idx="276">
                  <c:v>29.869649183892463</c:v>
                </c:pt>
                <c:pt idx="277">
                  <c:v>30.077136719151465</c:v>
                </c:pt>
                <c:pt idx="278">
                  <c:v>30.140463989576325</c:v>
                </c:pt>
                <c:pt idx="279">
                  <c:v>30.173249662425768</c:v>
                </c:pt>
                <c:pt idx="280">
                  <c:v>30.270161811797976</c:v>
                </c:pt>
                <c:pt idx="281">
                  <c:v>30.251423941843854</c:v>
                </c:pt>
                <c:pt idx="282">
                  <c:v>30.15077224859857</c:v>
                </c:pt>
                <c:pt idx="283">
                  <c:v>29.312823993614774</c:v>
                </c:pt>
                <c:pt idx="284">
                  <c:v>28.229170624684357</c:v>
                </c:pt>
                <c:pt idx="285">
                  <c:v>28.100874163790266</c:v>
                </c:pt>
                <c:pt idx="286">
                  <c:v>28.02375364710545</c:v>
                </c:pt>
                <c:pt idx="287">
                  <c:v>27.990566009371857</c:v>
                </c:pt>
                <c:pt idx="288">
                  <c:v>28.001822539925673</c:v>
                </c:pt>
                <c:pt idx="289">
                  <c:v>28.061675097805377</c:v>
                </c:pt>
                <c:pt idx="290">
                  <c:v>28.363718429113685</c:v>
                </c:pt>
                <c:pt idx="291">
                  <c:v>28.72616202720186</c:v>
                </c:pt>
                <c:pt idx="292">
                  <c:v>28.875567631158674</c:v>
                </c:pt>
                <c:pt idx="293">
                  <c:v>29.004400178387243</c:v>
                </c:pt>
                <c:pt idx="294">
                  <c:v>29.087962297097107</c:v>
                </c:pt>
                <c:pt idx="295">
                  <c:v>29.165109477890535</c:v>
                </c:pt>
                <c:pt idx="296">
                  <c:v>29.15819584720141</c:v>
                </c:pt>
                <c:pt idx="297">
                  <c:v>28.826074672929597</c:v>
                </c:pt>
                <c:pt idx="298">
                  <c:v>28.509998709952853</c:v>
                </c:pt>
                <c:pt idx="299">
                  <c:v>28.208671982247758</c:v>
                </c:pt>
                <c:pt idx="300">
                  <c:v>27.77115778513705</c:v>
                </c:pt>
                <c:pt idx="301">
                  <c:v>27.370703525922824</c:v>
                </c:pt>
                <c:pt idx="302">
                  <c:v>27.225363345394737</c:v>
                </c:pt>
                <c:pt idx="303">
                  <c:v>27.15973660579268</c:v>
                </c:pt>
                <c:pt idx="304">
                  <c:v>27.138249891557223</c:v>
                </c:pt>
                <c:pt idx="305">
                  <c:v>27.09609199935156</c:v>
                </c:pt>
                <c:pt idx="306">
                  <c:v>27.045907748419403</c:v>
                </c:pt>
                <c:pt idx="307">
                  <c:v>27.019574828346396</c:v>
                </c:pt>
                <c:pt idx="308">
                  <c:v>27.07527358727716</c:v>
                </c:pt>
                <c:pt idx="309">
                  <c:v>27.30040560689145</c:v>
                </c:pt>
                <c:pt idx="310">
                  <c:v>27.427769647596122</c:v>
                </c:pt>
                <c:pt idx="311">
                  <c:v>27.48559289471745</c:v>
                </c:pt>
                <c:pt idx="312">
                  <c:v>27.600415082264615</c:v>
                </c:pt>
                <c:pt idx="313">
                  <c:v>27.668840653908102</c:v>
                </c:pt>
                <c:pt idx="314">
                  <c:v>27.758510447134263</c:v>
                </c:pt>
                <c:pt idx="315">
                  <c:v>27.85844630907303</c:v>
                </c:pt>
                <c:pt idx="316">
                  <c:v>28.00365312893736</c:v>
                </c:pt>
                <c:pt idx="317">
                  <c:v>28.32353135784988</c:v>
                </c:pt>
                <c:pt idx="318">
                  <c:v>28.654644467367618</c:v>
                </c:pt>
                <c:pt idx="319">
                  <c:v>28.978734013371174</c:v>
                </c:pt>
                <c:pt idx="320">
                  <c:v>29.192436100383073</c:v>
                </c:pt>
                <c:pt idx="321">
                  <c:v>29.45619872650647</c:v>
                </c:pt>
                <c:pt idx="322">
                  <c:v>29.6943657317903</c:v>
                </c:pt>
                <c:pt idx="323">
                  <c:v>29.84410866434645</c:v>
                </c:pt>
                <c:pt idx="324">
                  <c:v>30.004931526538705</c:v>
                </c:pt>
                <c:pt idx="325">
                  <c:v>30.097643482806227</c:v>
                </c:pt>
                <c:pt idx="326">
                  <c:v>30.07673751058077</c:v>
                </c:pt>
                <c:pt idx="327">
                  <c:v>30.095026139610674</c:v>
                </c:pt>
                <c:pt idx="328">
                  <c:v>30.147874163315578</c:v>
                </c:pt>
                <c:pt idx="329">
                  <c:v>30.164419198199887</c:v>
                </c:pt>
                <c:pt idx="330">
                  <c:v>30.07917091503397</c:v>
                </c:pt>
                <c:pt idx="331">
                  <c:v>29.995277581361467</c:v>
                </c:pt>
                <c:pt idx="332">
                  <c:v>29.91485686448785</c:v>
                </c:pt>
                <c:pt idx="333">
                  <c:v>29.812898690135544</c:v>
                </c:pt>
                <c:pt idx="334">
                  <c:v>29.624395350325994</c:v>
                </c:pt>
                <c:pt idx="335">
                  <c:v>29.492795105077676</c:v>
                </c:pt>
                <c:pt idx="336">
                  <c:v>29.449735116289023</c:v>
                </c:pt>
                <c:pt idx="337">
                  <c:v>29.58145481947433</c:v>
                </c:pt>
                <c:pt idx="338">
                  <c:v>29.70338104766297</c:v>
                </c:pt>
                <c:pt idx="339">
                  <c:v>29.87227254875271</c:v>
                </c:pt>
                <c:pt idx="340">
                  <c:v>29.957662419104206</c:v>
                </c:pt>
                <c:pt idx="341">
                  <c:v>30.025094932195017</c:v>
                </c:pt>
                <c:pt idx="342">
                  <c:v>30.03591418436691</c:v>
                </c:pt>
                <c:pt idx="343">
                  <c:v>30.023039412585508</c:v>
                </c:pt>
                <c:pt idx="344">
                  <c:v>30.14478591556043</c:v>
                </c:pt>
                <c:pt idx="345">
                  <c:v>30.26029580451272</c:v>
                </c:pt>
                <c:pt idx="346">
                  <c:v>30.39016991110315</c:v>
                </c:pt>
                <c:pt idx="347">
                  <c:v>30.561859346857158</c:v>
                </c:pt>
                <c:pt idx="348">
                  <c:v>31.253523515668515</c:v>
                </c:pt>
                <c:pt idx="349">
                  <c:v>31.541361522049794</c:v>
                </c:pt>
                <c:pt idx="350">
                  <c:v>31.715525785485664</c:v>
                </c:pt>
                <c:pt idx="351">
                  <c:v>31.794617713349066</c:v>
                </c:pt>
                <c:pt idx="352">
                  <c:v>31.809376154006177</c:v>
                </c:pt>
                <c:pt idx="353">
                  <c:v>31.801642580765133</c:v>
                </c:pt>
                <c:pt idx="354">
                  <c:v>31.7951526994456</c:v>
                </c:pt>
                <c:pt idx="355">
                  <c:v>31.73136360468663</c:v>
                </c:pt>
                <c:pt idx="356">
                  <c:v>31.696887121948386</c:v>
                </c:pt>
                <c:pt idx="357">
                  <c:v>31.719226947878877</c:v>
                </c:pt>
                <c:pt idx="358">
                  <c:v>31.713551024196615</c:v>
                </c:pt>
                <c:pt idx="359">
                  <c:v>31.692603018386414</c:v>
                </c:pt>
                <c:pt idx="360">
                  <c:v>31.69308062774187</c:v>
                </c:pt>
                <c:pt idx="361">
                  <c:v>31.628943584091406</c:v>
                </c:pt>
                <c:pt idx="362">
                  <c:v>31.606116747572425</c:v>
                </c:pt>
                <c:pt idx="363">
                  <c:v>31.60836899230497</c:v>
                </c:pt>
                <c:pt idx="364">
                  <c:v>31.678059809093</c:v>
                </c:pt>
                <c:pt idx="365">
                  <c:v>31.917190123145218</c:v>
                </c:pt>
                <c:pt idx="366">
                  <c:v>32.11002731438612</c:v>
                </c:pt>
                <c:pt idx="367">
                  <c:v>32.41082347065654</c:v>
                </c:pt>
                <c:pt idx="368">
                  <c:v>32.49738776069604</c:v>
                </c:pt>
                <c:pt idx="369">
                  <c:v>32.665312031708304</c:v>
                </c:pt>
                <c:pt idx="370">
                  <c:v>32.75605230343947</c:v>
                </c:pt>
                <c:pt idx="371">
                  <c:v>32.81746550741206</c:v>
                </c:pt>
                <c:pt idx="372">
                  <c:v>32.828608851102594</c:v>
                </c:pt>
                <c:pt idx="373">
                  <c:v>32.78635659252225</c:v>
                </c:pt>
                <c:pt idx="374">
                  <c:v>33.07958593184838</c:v>
                </c:pt>
                <c:pt idx="375">
                  <c:v>33.64226566104793</c:v>
                </c:pt>
                <c:pt idx="376">
                  <c:v>34.273579411740926</c:v>
                </c:pt>
                <c:pt idx="377">
                  <c:v>35.14900671185388</c:v>
                </c:pt>
                <c:pt idx="378">
                  <c:v>36.008142487868525</c:v>
                </c:pt>
                <c:pt idx="379">
                  <c:v>36.48741295084668</c:v>
                </c:pt>
                <c:pt idx="380">
                  <c:v>37.115819180601775</c:v>
                </c:pt>
                <c:pt idx="381">
                  <c:v>37.89446850250097</c:v>
                </c:pt>
                <c:pt idx="382">
                  <c:v>38.72400442309019</c:v>
                </c:pt>
                <c:pt idx="383">
                  <c:v>39.441103349994165</c:v>
                </c:pt>
                <c:pt idx="384">
                  <c:v>40.22726232644101</c:v>
                </c:pt>
                <c:pt idx="385">
                  <c:v>40.90540389872817</c:v>
                </c:pt>
                <c:pt idx="386">
                  <c:v>41.421487572782226</c:v>
                </c:pt>
                <c:pt idx="387">
                  <c:v>41.76857753391407</c:v>
                </c:pt>
                <c:pt idx="388">
                  <c:v>42.15338511093698</c:v>
                </c:pt>
                <c:pt idx="389">
                  <c:v>42.414198311160796</c:v>
                </c:pt>
                <c:pt idx="390">
                  <c:v>42.41473749302508</c:v>
                </c:pt>
                <c:pt idx="391">
                  <c:v>42.23186484491337</c:v>
                </c:pt>
                <c:pt idx="392">
                  <c:v>41.78173150633496</c:v>
                </c:pt>
                <c:pt idx="393">
                  <c:v>40.91544831093312</c:v>
                </c:pt>
                <c:pt idx="394">
                  <c:v>40.35738133859321</c:v>
                </c:pt>
                <c:pt idx="395">
                  <c:v>39.88217481046759</c:v>
                </c:pt>
                <c:pt idx="396">
                  <c:v>39.456003098938304</c:v>
                </c:pt>
                <c:pt idx="397">
                  <c:v>39.1831675971115</c:v>
                </c:pt>
                <c:pt idx="398">
                  <c:v>39.02299741139423</c:v>
                </c:pt>
                <c:pt idx="399">
                  <c:v>38.59773387626517</c:v>
                </c:pt>
                <c:pt idx="400">
                  <c:v>38.23544755162942</c:v>
                </c:pt>
                <c:pt idx="401">
                  <c:v>38.258718004153415</c:v>
                </c:pt>
                <c:pt idx="402">
                  <c:v>38.526199877776506</c:v>
                </c:pt>
                <c:pt idx="403">
                  <c:v>38.58169013982409</c:v>
                </c:pt>
                <c:pt idx="404">
                  <c:v>38.54941152408004</c:v>
                </c:pt>
                <c:pt idx="405">
                  <c:v>38.607585372263415</c:v>
                </c:pt>
                <c:pt idx="406">
                  <c:v>38.62176562201164</c:v>
                </c:pt>
                <c:pt idx="407">
                  <c:v>38.66228719018689</c:v>
                </c:pt>
                <c:pt idx="408">
                  <c:v>38.5908458331208</c:v>
                </c:pt>
                <c:pt idx="409">
                  <c:v>38.5760490784577</c:v>
                </c:pt>
                <c:pt idx="410">
                  <c:v>38.909285200962735</c:v>
                </c:pt>
                <c:pt idx="411">
                  <c:v>39.17962336638975</c:v>
                </c:pt>
                <c:pt idx="412">
                  <c:v>39.35154952767073</c:v>
                </c:pt>
                <c:pt idx="413">
                  <c:v>39.733944307831585</c:v>
                </c:pt>
                <c:pt idx="414">
                  <c:v>40.21958503495761</c:v>
                </c:pt>
                <c:pt idx="415">
                  <c:v>40.63830044884888</c:v>
                </c:pt>
                <c:pt idx="416">
                  <c:v>41.091518563854436</c:v>
                </c:pt>
                <c:pt idx="418">
                  <c:v>3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RESULTS'!$M$3:$M$442</c:f>
              <c:numCache>
                <c:ptCount val="440"/>
                <c:pt idx="20">
                  <c:v>1.4284999999999997</c:v>
                </c:pt>
                <c:pt idx="21">
                  <c:v>1.5389999999999995</c:v>
                </c:pt>
                <c:pt idx="22">
                  <c:v>1.6439999999999997</c:v>
                </c:pt>
                <c:pt idx="23">
                  <c:v>1.7429999999999999</c:v>
                </c:pt>
                <c:pt idx="24">
                  <c:v>1.818</c:v>
                </c:pt>
                <c:pt idx="25">
                  <c:v>1.9075000000000002</c:v>
                </c:pt>
                <c:pt idx="26">
                  <c:v>1.9634999999999998</c:v>
                </c:pt>
                <c:pt idx="27">
                  <c:v>2.0934999999999993</c:v>
                </c:pt>
                <c:pt idx="28">
                  <c:v>2.300499999999999</c:v>
                </c:pt>
                <c:pt idx="29">
                  <c:v>2.4694999999999996</c:v>
                </c:pt>
                <c:pt idx="30">
                  <c:v>2.6559999999999997</c:v>
                </c:pt>
                <c:pt idx="31">
                  <c:v>2.8579999999999997</c:v>
                </c:pt>
                <c:pt idx="32">
                  <c:v>3.057</c:v>
                </c:pt>
                <c:pt idx="33">
                  <c:v>3.306</c:v>
                </c:pt>
                <c:pt idx="34">
                  <c:v>3.5424999999999995</c:v>
                </c:pt>
                <c:pt idx="35">
                  <c:v>3.742</c:v>
                </c:pt>
                <c:pt idx="36">
                  <c:v>3.88</c:v>
                </c:pt>
                <c:pt idx="37">
                  <c:v>3.9879999999999995</c:v>
                </c:pt>
                <c:pt idx="38">
                  <c:v>4.087</c:v>
                </c:pt>
                <c:pt idx="39">
                  <c:v>4.1690000000000005</c:v>
                </c:pt>
                <c:pt idx="40">
                  <c:v>4.231</c:v>
                </c:pt>
                <c:pt idx="41">
                  <c:v>4.286499999999999</c:v>
                </c:pt>
                <c:pt idx="42">
                  <c:v>4.377999999999999</c:v>
                </c:pt>
                <c:pt idx="43">
                  <c:v>4.4944999999999995</c:v>
                </c:pt>
                <c:pt idx="44">
                  <c:v>4.648999999999999</c:v>
                </c:pt>
                <c:pt idx="45">
                  <c:v>4.795499999999999</c:v>
                </c:pt>
                <c:pt idx="46">
                  <c:v>4.989499999999999</c:v>
                </c:pt>
                <c:pt idx="47">
                  <c:v>5.156999999999998</c:v>
                </c:pt>
                <c:pt idx="48">
                  <c:v>5.217</c:v>
                </c:pt>
                <c:pt idx="49">
                  <c:v>5.298999999999999</c:v>
                </c:pt>
                <c:pt idx="50">
                  <c:v>5.338499999999998</c:v>
                </c:pt>
                <c:pt idx="51">
                  <c:v>5.349999999999999</c:v>
                </c:pt>
                <c:pt idx="52">
                  <c:v>5.413499999999998</c:v>
                </c:pt>
                <c:pt idx="53">
                  <c:v>5.435999999999998</c:v>
                </c:pt>
                <c:pt idx="54">
                  <c:v>5.461999999999999</c:v>
                </c:pt>
                <c:pt idx="55">
                  <c:v>5.487999999999998</c:v>
                </c:pt>
                <c:pt idx="56">
                  <c:v>5.516999999999998</c:v>
                </c:pt>
                <c:pt idx="57">
                  <c:v>5.564999999999999</c:v>
                </c:pt>
                <c:pt idx="58">
                  <c:v>5.624999999999998</c:v>
                </c:pt>
                <c:pt idx="59">
                  <c:v>5.724499999999998</c:v>
                </c:pt>
                <c:pt idx="60">
                  <c:v>5.825999999999999</c:v>
                </c:pt>
                <c:pt idx="61">
                  <c:v>5.871999999999998</c:v>
                </c:pt>
                <c:pt idx="62">
                  <c:v>5.925999999999998</c:v>
                </c:pt>
                <c:pt idx="63">
                  <c:v>5.953044728022685</c:v>
                </c:pt>
                <c:pt idx="64">
                  <c:v>5.939589456045372</c:v>
                </c:pt>
                <c:pt idx="65">
                  <c:v>5.925634184068059</c:v>
                </c:pt>
                <c:pt idx="66">
                  <c:v>5.896678912090747</c:v>
                </c:pt>
                <c:pt idx="67">
                  <c:v>5.875223640113434</c:v>
                </c:pt>
                <c:pt idx="68">
                  <c:v>5.859768368136121</c:v>
                </c:pt>
                <c:pt idx="69">
                  <c:v>5.8158130961588075</c:v>
                </c:pt>
                <c:pt idx="70">
                  <c:v>5.791857824181493</c:v>
                </c:pt>
                <c:pt idx="71">
                  <c:v>5.779902552204179</c:v>
                </c:pt>
                <c:pt idx="72">
                  <c:v>5.7144472802268655</c:v>
                </c:pt>
                <c:pt idx="73">
                  <c:v>5.719492008249553</c:v>
                </c:pt>
                <c:pt idx="74">
                  <c:v>5.735036736272239</c:v>
                </c:pt>
                <c:pt idx="75">
                  <c:v>5.786081464294925</c:v>
                </c:pt>
                <c:pt idx="76">
                  <c:v>5.867626192317612</c:v>
                </c:pt>
                <c:pt idx="77">
                  <c:v>5.974670920340299</c:v>
                </c:pt>
                <c:pt idx="78">
                  <c:v>6.146215648362986</c:v>
                </c:pt>
                <c:pt idx="79">
                  <c:v>6.285260376385674</c:v>
                </c:pt>
                <c:pt idx="80">
                  <c:v>6.388305104408358</c:v>
                </c:pt>
                <c:pt idx="81">
                  <c:v>6.551349832431046</c:v>
                </c:pt>
                <c:pt idx="82">
                  <c:v>6.641394560453733</c:v>
                </c:pt>
                <c:pt idx="83">
                  <c:v>6.735394560453733</c:v>
                </c:pt>
                <c:pt idx="84">
                  <c:v>6.810394560453733</c:v>
                </c:pt>
                <c:pt idx="85">
                  <c:v>6.843894560453732</c:v>
                </c:pt>
                <c:pt idx="86">
                  <c:v>6.922394560453734</c:v>
                </c:pt>
                <c:pt idx="87">
                  <c:v>7.0158945604537335</c:v>
                </c:pt>
                <c:pt idx="88">
                  <c:v>7.093394560453731</c:v>
                </c:pt>
                <c:pt idx="89">
                  <c:v>7.148894560453732</c:v>
                </c:pt>
                <c:pt idx="90">
                  <c:v>7.213894560453733</c:v>
                </c:pt>
                <c:pt idx="91">
                  <c:v>7.294394560453734</c:v>
                </c:pt>
                <c:pt idx="92">
                  <c:v>7.420894560453734</c:v>
                </c:pt>
                <c:pt idx="93">
                  <c:v>7.486394560453734</c:v>
                </c:pt>
                <c:pt idx="94">
                  <c:v>7.536394560453734</c:v>
                </c:pt>
                <c:pt idx="95">
                  <c:v>7.582894560453734</c:v>
                </c:pt>
                <c:pt idx="96">
                  <c:v>7.605394560453732</c:v>
                </c:pt>
                <c:pt idx="97">
                  <c:v>7.622894560453733</c:v>
                </c:pt>
                <c:pt idx="98">
                  <c:v>7.574394560453731</c:v>
                </c:pt>
                <c:pt idx="99">
                  <c:v>7.502394560453733</c:v>
                </c:pt>
                <c:pt idx="100">
                  <c:v>7.471894560453736</c:v>
                </c:pt>
                <c:pt idx="101">
                  <c:v>7.461394560453732</c:v>
                </c:pt>
                <c:pt idx="102">
                  <c:v>7.487144560453733</c:v>
                </c:pt>
                <c:pt idx="103">
                  <c:v>7.511394560453732</c:v>
                </c:pt>
                <c:pt idx="104">
                  <c:v>7.586144560453732</c:v>
                </c:pt>
                <c:pt idx="105">
                  <c:v>7.694394560453732</c:v>
                </c:pt>
                <c:pt idx="106">
                  <c:v>7.756644560453732</c:v>
                </c:pt>
                <c:pt idx="107">
                  <c:v>7.795894560453732</c:v>
                </c:pt>
                <c:pt idx="108">
                  <c:v>7.866144560453732</c:v>
                </c:pt>
                <c:pt idx="109">
                  <c:v>7.999394560453733</c:v>
                </c:pt>
                <c:pt idx="110">
                  <c:v>8.126644560453732</c:v>
                </c:pt>
                <c:pt idx="111">
                  <c:v>8.250894560453732</c:v>
                </c:pt>
                <c:pt idx="112">
                  <c:v>8.34364456045373</c:v>
                </c:pt>
                <c:pt idx="113">
                  <c:v>8.44339456045373</c:v>
                </c:pt>
                <c:pt idx="114">
                  <c:v>8.57164456045373</c:v>
                </c:pt>
                <c:pt idx="115">
                  <c:v>8.715894560453728</c:v>
                </c:pt>
                <c:pt idx="116">
                  <c:v>8.847144560453728</c:v>
                </c:pt>
                <c:pt idx="117">
                  <c:v>8.945894560453729</c:v>
                </c:pt>
                <c:pt idx="118">
                  <c:v>9.017644560453729</c:v>
                </c:pt>
                <c:pt idx="119">
                  <c:v>9.10689456045373</c:v>
                </c:pt>
                <c:pt idx="120">
                  <c:v>9.23864456045373</c:v>
                </c:pt>
                <c:pt idx="121">
                  <c:v>9.363894560453732</c:v>
                </c:pt>
                <c:pt idx="122">
                  <c:v>9.497394560453731</c:v>
                </c:pt>
                <c:pt idx="123">
                  <c:v>9.648394560453733</c:v>
                </c:pt>
                <c:pt idx="124">
                  <c:v>9.785894560453734</c:v>
                </c:pt>
                <c:pt idx="125">
                  <c:v>9.937394560453734</c:v>
                </c:pt>
                <c:pt idx="126">
                  <c:v>10.117394560453732</c:v>
                </c:pt>
                <c:pt idx="127">
                  <c:v>10.294894560453733</c:v>
                </c:pt>
                <c:pt idx="128">
                  <c:v>10.48389456045373</c:v>
                </c:pt>
                <c:pt idx="129">
                  <c:v>10.652894560453731</c:v>
                </c:pt>
                <c:pt idx="130">
                  <c:v>10.83039456045373</c:v>
                </c:pt>
                <c:pt idx="131">
                  <c:v>11.006394560453732</c:v>
                </c:pt>
                <c:pt idx="132">
                  <c:v>11.155894560453731</c:v>
                </c:pt>
                <c:pt idx="133">
                  <c:v>11.35089456045373</c:v>
                </c:pt>
                <c:pt idx="134">
                  <c:v>11.52289456045373</c:v>
                </c:pt>
                <c:pt idx="135">
                  <c:v>11.69139456045373</c:v>
                </c:pt>
                <c:pt idx="136">
                  <c:v>11.869394560453733</c:v>
                </c:pt>
                <c:pt idx="137">
                  <c:v>12.099894560453732</c:v>
                </c:pt>
                <c:pt idx="138">
                  <c:v>12.331894560453732</c:v>
                </c:pt>
                <c:pt idx="139">
                  <c:v>12.56389456045373</c:v>
                </c:pt>
                <c:pt idx="140">
                  <c:v>12.770394560453731</c:v>
                </c:pt>
                <c:pt idx="141">
                  <c:v>12.958894560453734</c:v>
                </c:pt>
                <c:pt idx="142">
                  <c:v>13.152894560453731</c:v>
                </c:pt>
                <c:pt idx="143">
                  <c:v>13.347894560453733</c:v>
                </c:pt>
                <c:pt idx="144">
                  <c:v>13.577394560453731</c:v>
                </c:pt>
                <c:pt idx="145">
                  <c:v>13.819894560453733</c:v>
                </c:pt>
                <c:pt idx="146">
                  <c:v>14.026394560453735</c:v>
                </c:pt>
                <c:pt idx="147">
                  <c:v>14.225894560453735</c:v>
                </c:pt>
                <c:pt idx="148">
                  <c:v>14.409894560453736</c:v>
                </c:pt>
                <c:pt idx="149">
                  <c:v>14.581394560453734</c:v>
                </c:pt>
                <c:pt idx="150">
                  <c:v>14.760894560453732</c:v>
                </c:pt>
                <c:pt idx="151">
                  <c:v>14.923394560453733</c:v>
                </c:pt>
                <c:pt idx="152">
                  <c:v>15.128394560453737</c:v>
                </c:pt>
                <c:pt idx="153">
                  <c:v>15.294894560453733</c:v>
                </c:pt>
                <c:pt idx="154">
                  <c:v>15.461394560453735</c:v>
                </c:pt>
                <c:pt idx="155">
                  <c:v>15.615394560453733</c:v>
                </c:pt>
                <c:pt idx="156">
                  <c:v>15.751894560453731</c:v>
                </c:pt>
                <c:pt idx="157">
                  <c:v>15.841394560453736</c:v>
                </c:pt>
                <c:pt idx="158">
                  <c:v>15.959394560453736</c:v>
                </c:pt>
                <c:pt idx="159">
                  <c:v>16.098894560453736</c:v>
                </c:pt>
                <c:pt idx="160">
                  <c:v>16.197894560453737</c:v>
                </c:pt>
                <c:pt idx="161">
                  <c:v>16.319894560453736</c:v>
                </c:pt>
                <c:pt idx="162">
                  <c:v>16.426394560453737</c:v>
                </c:pt>
                <c:pt idx="163">
                  <c:v>16.526394560453735</c:v>
                </c:pt>
                <c:pt idx="164">
                  <c:v>16.57389456045373</c:v>
                </c:pt>
                <c:pt idx="165">
                  <c:v>16.61039456045373</c:v>
                </c:pt>
                <c:pt idx="166">
                  <c:v>16.67489456045373</c:v>
                </c:pt>
                <c:pt idx="167">
                  <c:v>16.73389456045373</c:v>
                </c:pt>
                <c:pt idx="168">
                  <c:v>16.795394560453733</c:v>
                </c:pt>
                <c:pt idx="169">
                  <c:v>16.867394560453732</c:v>
                </c:pt>
                <c:pt idx="170">
                  <c:v>16.918894560453733</c:v>
                </c:pt>
                <c:pt idx="171">
                  <c:v>16.97289456045373</c:v>
                </c:pt>
                <c:pt idx="172">
                  <c:v>17.030894560453735</c:v>
                </c:pt>
                <c:pt idx="173">
                  <c:v>17.07039456045373</c:v>
                </c:pt>
                <c:pt idx="174">
                  <c:v>17.125062330648294</c:v>
                </c:pt>
                <c:pt idx="175">
                  <c:v>17.126779115496724</c:v>
                </c:pt>
                <c:pt idx="176">
                  <c:v>17.1427925997478</c:v>
                </c:pt>
                <c:pt idx="177">
                  <c:v>17.15368508105501</c:v>
                </c:pt>
                <c:pt idx="178">
                  <c:v>17.148204009493693</c:v>
                </c:pt>
                <c:pt idx="179">
                  <c:v>17.13306884500056</c:v>
                </c:pt>
                <c:pt idx="180">
                  <c:v>17.13213659635262</c:v>
                </c:pt>
                <c:pt idx="181">
                  <c:v>17.112105050969085</c:v>
                </c:pt>
                <c:pt idx="182">
                  <c:v>17.118019773127298</c:v>
                </c:pt>
                <c:pt idx="183">
                  <c:v>17.01555204610888</c:v>
                </c:pt>
                <c:pt idx="184">
                  <c:v>16.984296242642294</c:v>
                </c:pt>
                <c:pt idx="185">
                  <c:v>16.951748513869187</c:v>
                </c:pt>
                <c:pt idx="186">
                  <c:v>16.90322883307753</c:v>
                </c:pt>
                <c:pt idx="187">
                  <c:v>16.867944696419517</c:v>
                </c:pt>
                <c:pt idx="188">
                  <c:v>16.82467698545246</c:v>
                </c:pt>
                <c:pt idx="189">
                  <c:v>16.786734477737436</c:v>
                </c:pt>
                <c:pt idx="190">
                  <c:v>16.758848312120076</c:v>
                </c:pt>
                <c:pt idx="191">
                  <c:v>16.75718217012941</c:v>
                </c:pt>
                <c:pt idx="192">
                  <c:v>16.712561182161956</c:v>
                </c:pt>
                <c:pt idx="193">
                  <c:v>16.708069468921963</c:v>
                </c:pt>
                <c:pt idx="194">
                  <c:v>16.694409985487415</c:v>
                </c:pt>
                <c:pt idx="195">
                  <c:v>16.737091412112253</c:v>
                </c:pt>
                <c:pt idx="196">
                  <c:v>16.74547613933444</c:v>
                </c:pt>
                <c:pt idx="197">
                  <c:v>16.802017901929677</c:v>
                </c:pt>
                <c:pt idx="198">
                  <c:v>16.802808514305564</c:v>
                </c:pt>
                <c:pt idx="199">
                  <c:v>16.819920799021794</c:v>
                </c:pt>
                <c:pt idx="200">
                  <c:v>16.83204939209142</c:v>
                </c:pt>
                <c:pt idx="201">
                  <c:v>16.865371662693143</c:v>
                </c:pt>
                <c:pt idx="202">
                  <c:v>16.87926828681086</c:v>
                </c:pt>
                <c:pt idx="203">
                  <c:v>17.0188142043392</c:v>
                </c:pt>
                <c:pt idx="204">
                  <c:v>17.11568956206602</c:v>
                </c:pt>
                <c:pt idx="205">
                  <c:v>17.23489977624338</c:v>
                </c:pt>
                <c:pt idx="206">
                  <c:v>17.34699205157197</c:v>
                </c:pt>
                <c:pt idx="207">
                  <c:v>17.466905890212818</c:v>
                </c:pt>
                <c:pt idx="208">
                  <c:v>17.5985119795703</c:v>
                </c:pt>
                <c:pt idx="209">
                  <c:v>17.70694467427729</c:v>
                </c:pt>
                <c:pt idx="210">
                  <c:v>17.79326911328298</c:v>
                </c:pt>
                <c:pt idx="211">
                  <c:v>17.867656661192093</c:v>
                </c:pt>
                <c:pt idx="212">
                  <c:v>17.98756076841587</c:v>
                </c:pt>
                <c:pt idx="213">
                  <c:v>18.09891750800266</c:v>
                </c:pt>
                <c:pt idx="214">
                  <c:v>18.23777424758945</c:v>
                </c:pt>
                <c:pt idx="215">
                  <c:v>18.36324106246298</c:v>
                </c:pt>
                <c:pt idx="216">
                  <c:v>18.499707877336512</c:v>
                </c:pt>
                <c:pt idx="217">
                  <c:v>18.592638659780864</c:v>
                </c:pt>
                <c:pt idx="218">
                  <c:v>18.7426941453131</c:v>
                </c:pt>
                <c:pt idx="219">
                  <c:v>18.87158205143679</c:v>
                </c:pt>
                <c:pt idx="220">
                  <c:v>18.98075073336191</c:v>
                </c:pt>
                <c:pt idx="221">
                  <c:v>19.097325034490517</c:v>
                </c:pt>
                <c:pt idx="222">
                  <c:v>19.229378714561385</c:v>
                </c:pt>
                <c:pt idx="223">
                  <c:v>19.33766555039826</c:v>
                </c:pt>
                <c:pt idx="224">
                  <c:v>19.427411022484822</c:v>
                </c:pt>
                <c:pt idx="225">
                  <c:v>19.499613563427367</c:v>
                </c:pt>
                <c:pt idx="226">
                  <c:v>19.59440599523723</c:v>
                </c:pt>
                <c:pt idx="227">
                  <c:v>19.675641319601198</c:v>
                </c:pt>
                <c:pt idx="228">
                  <c:v>19.743167967557575</c:v>
                </c:pt>
                <c:pt idx="229">
                  <c:v>19.814042806912404</c:v>
                </c:pt>
                <c:pt idx="230">
                  <c:v>19.89746955987088</c:v>
                </c:pt>
                <c:pt idx="231">
                  <c:v>20.020613180299232</c:v>
                </c:pt>
                <c:pt idx="232">
                  <c:v>20.146195087389696</c:v>
                </c:pt>
                <c:pt idx="233">
                  <c:v>20.211195087389694</c:v>
                </c:pt>
                <c:pt idx="234">
                  <c:v>20.293695087389697</c:v>
                </c:pt>
                <c:pt idx="235">
                  <c:v>20.377195087389698</c:v>
                </c:pt>
                <c:pt idx="236">
                  <c:v>20.479195087389698</c:v>
                </c:pt>
                <c:pt idx="237">
                  <c:v>20.5841950873897</c:v>
                </c:pt>
                <c:pt idx="238">
                  <c:v>20.6961950873897</c:v>
                </c:pt>
                <c:pt idx="239">
                  <c:v>20.7861950873897</c:v>
                </c:pt>
                <c:pt idx="240">
                  <c:v>20.9276950873897</c:v>
                </c:pt>
                <c:pt idx="241">
                  <c:v>21.0381950873897</c:v>
                </c:pt>
                <c:pt idx="242">
                  <c:v>21.0886950873897</c:v>
                </c:pt>
                <c:pt idx="243">
                  <c:v>21.106195087389697</c:v>
                </c:pt>
                <c:pt idx="244">
                  <c:v>21.083695087389696</c:v>
                </c:pt>
                <c:pt idx="245">
                  <c:v>21.039195087389697</c:v>
                </c:pt>
                <c:pt idx="246">
                  <c:v>20.987195087389697</c:v>
                </c:pt>
                <c:pt idx="247">
                  <c:v>20.929195087389697</c:v>
                </c:pt>
                <c:pt idx="248">
                  <c:v>20.8721950873897</c:v>
                </c:pt>
                <c:pt idx="249">
                  <c:v>20.838195087389696</c:v>
                </c:pt>
                <c:pt idx="250">
                  <c:v>20.836695087389693</c:v>
                </c:pt>
                <c:pt idx="251">
                  <c:v>20.808695087389694</c:v>
                </c:pt>
                <c:pt idx="252">
                  <c:v>20.775695087389693</c:v>
                </c:pt>
                <c:pt idx="253">
                  <c:v>20.77919508738969</c:v>
                </c:pt>
                <c:pt idx="254">
                  <c:v>20.74719508738969</c:v>
                </c:pt>
                <c:pt idx="255">
                  <c:v>20.724195087389692</c:v>
                </c:pt>
                <c:pt idx="256">
                  <c:v>20.68469508738969</c:v>
                </c:pt>
                <c:pt idx="257">
                  <c:v>20.653195087389694</c:v>
                </c:pt>
                <c:pt idx="258">
                  <c:v>20.635695087389696</c:v>
                </c:pt>
                <c:pt idx="259">
                  <c:v>20.676695087389696</c:v>
                </c:pt>
                <c:pt idx="260">
                  <c:v>20.721195087389695</c:v>
                </c:pt>
                <c:pt idx="261">
                  <c:v>20.778195087389697</c:v>
                </c:pt>
                <c:pt idx="262">
                  <c:v>20.891695087389696</c:v>
                </c:pt>
                <c:pt idx="263">
                  <c:v>20.943695087389692</c:v>
                </c:pt>
                <c:pt idx="264">
                  <c:v>21.068695087389695</c:v>
                </c:pt>
                <c:pt idx="265">
                  <c:v>21.337195087389695</c:v>
                </c:pt>
                <c:pt idx="266">
                  <c:v>21.609695087389696</c:v>
                </c:pt>
                <c:pt idx="267">
                  <c:v>21.908195087389693</c:v>
                </c:pt>
                <c:pt idx="268">
                  <c:v>22.240195087389694</c:v>
                </c:pt>
                <c:pt idx="269">
                  <c:v>22.505695087389693</c:v>
                </c:pt>
                <c:pt idx="270">
                  <c:v>22.757695087389695</c:v>
                </c:pt>
                <c:pt idx="271">
                  <c:v>23.020695087389694</c:v>
                </c:pt>
                <c:pt idx="272">
                  <c:v>23.281195087389694</c:v>
                </c:pt>
                <c:pt idx="273">
                  <c:v>23.537195087389694</c:v>
                </c:pt>
                <c:pt idx="274">
                  <c:v>23.762195087389692</c:v>
                </c:pt>
                <c:pt idx="275">
                  <c:v>23.99169508738969</c:v>
                </c:pt>
                <c:pt idx="276">
                  <c:v>24.25219508738969</c:v>
                </c:pt>
                <c:pt idx="277">
                  <c:v>24.568695087389692</c:v>
                </c:pt>
                <c:pt idx="278">
                  <c:v>24.855195087389696</c:v>
                </c:pt>
                <c:pt idx="279">
                  <c:v>25.09619508738969</c:v>
                </c:pt>
                <c:pt idx="280">
                  <c:v>25.319695087389693</c:v>
                </c:pt>
                <c:pt idx="281">
                  <c:v>25.522695087389693</c:v>
                </c:pt>
                <c:pt idx="282">
                  <c:v>25.681195087389693</c:v>
                </c:pt>
                <c:pt idx="283">
                  <c:v>25.912695087389693</c:v>
                </c:pt>
                <c:pt idx="284">
                  <c:v>26.099195087389695</c:v>
                </c:pt>
                <c:pt idx="285">
                  <c:v>26.1446950873897</c:v>
                </c:pt>
                <c:pt idx="286">
                  <c:v>26.176195087389697</c:v>
                </c:pt>
                <c:pt idx="287">
                  <c:v>26.194695087389697</c:v>
                </c:pt>
                <c:pt idx="288">
                  <c:v>26.174195087389695</c:v>
                </c:pt>
                <c:pt idx="289">
                  <c:v>26.1606950873897</c:v>
                </c:pt>
                <c:pt idx="290">
                  <c:v>26.096195087389695</c:v>
                </c:pt>
                <c:pt idx="291">
                  <c:v>25.979195087389694</c:v>
                </c:pt>
                <c:pt idx="292">
                  <c:v>25.879195087389697</c:v>
                </c:pt>
                <c:pt idx="293">
                  <c:v>25.7866950873897</c:v>
                </c:pt>
                <c:pt idx="294">
                  <c:v>25.725695087389703</c:v>
                </c:pt>
                <c:pt idx="295">
                  <c:v>25.6411950873897</c:v>
                </c:pt>
                <c:pt idx="296">
                  <c:v>25.5561950873897</c:v>
                </c:pt>
                <c:pt idx="297">
                  <c:v>25.423195087389704</c:v>
                </c:pt>
                <c:pt idx="298">
                  <c:v>25.303195087389703</c:v>
                </c:pt>
                <c:pt idx="299">
                  <c:v>25.200695087389697</c:v>
                </c:pt>
                <c:pt idx="300">
                  <c:v>25.0931950873897</c:v>
                </c:pt>
                <c:pt idx="301">
                  <c:v>25.009195087389706</c:v>
                </c:pt>
                <c:pt idx="302">
                  <c:v>24.983695087389698</c:v>
                </c:pt>
                <c:pt idx="303">
                  <c:v>24.9721950873897</c:v>
                </c:pt>
                <c:pt idx="304">
                  <c:v>24.9676950873897</c:v>
                </c:pt>
                <c:pt idx="305">
                  <c:v>24.9571950873897</c:v>
                </c:pt>
                <c:pt idx="306">
                  <c:v>24.9451950873897</c:v>
                </c:pt>
                <c:pt idx="307">
                  <c:v>24.9396950873897</c:v>
                </c:pt>
                <c:pt idx="308">
                  <c:v>24.951195087389696</c:v>
                </c:pt>
                <c:pt idx="309">
                  <c:v>25.013695087389696</c:v>
                </c:pt>
                <c:pt idx="310">
                  <c:v>25.105695087389698</c:v>
                </c:pt>
                <c:pt idx="311">
                  <c:v>25.231195087389693</c:v>
                </c:pt>
                <c:pt idx="312">
                  <c:v>25.343195087389695</c:v>
                </c:pt>
                <c:pt idx="313">
                  <c:v>25.46119508738969</c:v>
                </c:pt>
                <c:pt idx="314">
                  <c:v>25.575695087389693</c:v>
                </c:pt>
                <c:pt idx="315">
                  <c:v>25.719195087389693</c:v>
                </c:pt>
                <c:pt idx="316">
                  <c:v>25.858695087389698</c:v>
                </c:pt>
                <c:pt idx="317">
                  <c:v>26.0076950873897</c:v>
                </c:pt>
                <c:pt idx="318">
                  <c:v>26.169695087389705</c:v>
                </c:pt>
                <c:pt idx="319">
                  <c:v>26.3346950873897</c:v>
                </c:pt>
                <c:pt idx="320">
                  <c:v>26.4876950873897</c:v>
                </c:pt>
                <c:pt idx="321">
                  <c:v>26.6431950873897</c:v>
                </c:pt>
                <c:pt idx="322">
                  <c:v>26.757695087389703</c:v>
                </c:pt>
                <c:pt idx="323">
                  <c:v>26.857695087389704</c:v>
                </c:pt>
                <c:pt idx="324">
                  <c:v>26.9801950873897</c:v>
                </c:pt>
                <c:pt idx="325">
                  <c:v>27.120195087389703</c:v>
                </c:pt>
                <c:pt idx="326">
                  <c:v>27.2486950873897</c:v>
                </c:pt>
                <c:pt idx="327">
                  <c:v>27.382695087389703</c:v>
                </c:pt>
                <c:pt idx="328">
                  <c:v>27.519195087389697</c:v>
                </c:pt>
                <c:pt idx="329">
                  <c:v>27.632195087389704</c:v>
                </c:pt>
                <c:pt idx="330">
                  <c:v>27.7496950873897</c:v>
                </c:pt>
                <c:pt idx="331">
                  <c:v>27.8591950873897</c:v>
                </c:pt>
                <c:pt idx="332">
                  <c:v>27.972695087389695</c:v>
                </c:pt>
                <c:pt idx="333">
                  <c:v>28.091695087389702</c:v>
                </c:pt>
                <c:pt idx="334">
                  <c:v>28.1991950873897</c:v>
                </c:pt>
                <c:pt idx="335">
                  <c:v>28.287695087389693</c:v>
                </c:pt>
                <c:pt idx="336">
                  <c:v>28.384695087389694</c:v>
                </c:pt>
                <c:pt idx="337">
                  <c:v>28.46519508738969</c:v>
                </c:pt>
                <c:pt idx="338">
                  <c:v>28.528695087389696</c:v>
                </c:pt>
                <c:pt idx="339">
                  <c:v>28.590695087389697</c:v>
                </c:pt>
                <c:pt idx="340">
                  <c:v>28.652695087389695</c:v>
                </c:pt>
                <c:pt idx="341">
                  <c:v>28.695695087389698</c:v>
                </c:pt>
                <c:pt idx="342">
                  <c:v>28.7396950873897</c:v>
                </c:pt>
                <c:pt idx="343">
                  <c:v>28.804695087389696</c:v>
                </c:pt>
                <c:pt idx="344">
                  <c:v>28.8741950873897</c:v>
                </c:pt>
                <c:pt idx="345">
                  <c:v>28.940695087389702</c:v>
                </c:pt>
                <c:pt idx="346">
                  <c:v>29.033695087389702</c:v>
                </c:pt>
                <c:pt idx="347">
                  <c:v>29.1166950873897</c:v>
                </c:pt>
                <c:pt idx="348">
                  <c:v>29.2481950873897</c:v>
                </c:pt>
                <c:pt idx="349">
                  <c:v>29.364195087389696</c:v>
                </c:pt>
                <c:pt idx="350">
                  <c:v>29.476695087389697</c:v>
                </c:pt>
                <c:pt idx="351">
                  <c:v>29.5761950873897</c:v>
                </c:pt>
                <c:pt idx="352">
                  <c:v>29.6506950873897</c:v>
                </c:pt>
                <c:pt idx="353">
                  <c:v>29.706695087389697</c:v>
                </c:pt>
                <c:pt idx="354">
                  <c:v>29.781195087389698</c:v>
                </c:pt>
                <c:pt idx="355">
                  <c:v>29.841695087389702</c:v>
                </c:pt>
                <c:pt idx="356">
                  <c:v>29.872695087389694</c:v>
                </c:pt>
                <c:pt idx="357">
                  <c:v>29.921695087389697</c:v>
                </c:pt>
                <c:pt idx="358">
                  <c:v>29.971195087389695</c:v>
                </c:pt>
                <c:pt idx="359">
                  <c:v>29.995195087389703</c:v>
                </c:pt>
                <c:pt idx="360">
                  <c:v>30.0506950873897</c:v>
                </c:pt>
                <c:pt idx="361">
                  <c:v>30.1026950873897</c:v>
                </c:pt>
                <c:pt idx="362">
                  <c:v>30.1926950873897</c:v>
                </c:pt>
                <c:pt idx="363">
                  <c:v>30.275695087389703</c:v>
                </c:pt>
                <c:pt idx="364">
                  <c:v>30.343695087389705</c:v>
                </c:pt>
                <c:pt idx="365">
                  <c:v>30.438195087389698</c:v>
                </c:pt>
                <c:pt idx="366">
                  <c:v>30.5136950873897</c:v>
                </c:pt>
                <c:pt idx="367">
                  <c:v>30.604695087389693</c:v>
                </c:pt>
                <c:pt idx="368">
                  <c:v>30.621195087389697</c:v>
                </c:pt>
                <c:pt idx="369">
                  <c:v>30.664695087389696</c:v>
                </c:pt>
                <c:pt idx="370">
                  <c:v>30.699695087389692</c:v>
                </c:pt>
                <c:pt idx="371">
                  <c:v>30.7376950873897</c:v>
                </c:pt>
                <c:pt idx="372">
                  <c:v>30.7801950873897</c:v>
                </c:pt>
                <c:pt idx="373">
                  <c:v>30.8126950873897</c:v>
                </c:pt>
                <c:pt idx="374">
                  <c:v>30.914695087389696</c:v>
                </c:pt>
                <c:pt idx="375">
                  <c:v>31.076695087389698</c:v>
                </c:pt>
                <c:pt idx="376">
                  <c:v>31.280695087389695</c:v>
                </c:pt>
                <c:pt idx="377">
                  <c:v>31.497695087389694</c:v>
                </c:pt>
                <c:pt idx="378">
                  <c:v>31.741695087389694</c:v>
                </c:pt>
                <c:pt idx="379">
                  <c:v>31.984695087389696</c:v>
                </c:pt>
                <c:pt idx="380">
                  <c:v>32.231695087389696</c:v>
                </c:pt>
                <c:pt idx="381">
                  <c:v>32.5331950873897</c:v>
                </c:pt>
                <c:pt idx="382">
                  <c:v>32.8251950873897</c:v>
                </c:pt>
                <c:pt idx="383">
                  <c:v>33.121695087389696</c:v>
                </c:pt>
                <c:pt idx="384">
                  <c:v>33.44819508738969</c:v>
                </c:pt>
                <c:pt idx="385">
                  <c:v>33.74569508738969</c:v>
                </c:pt>
                <c:pt idx="386">
                  <c:v>34.04319508738969</c:v>
                </c:pt>
                <c:pt idx="387">
                  <c:v>34.29969508738969</c:v>
                </c:pt>
                <c:pt idx="388">
                  <c:v>34.60519508738969</c:v>
                </c:pt>
                <c:pt idx="389">
                  <c:v>34.90419508738968</c:v>
                </c:pt>
                <c:pt idx="390">
                  <c:v>35.19419508738969</c:v>
                </c:pt>
                <c:pt idx="391">
                  <c:v>35.484695087389696</c:v>
                </c:pt>
                <c:pt idx="392">
                  <c:v>35.77269508738969</c:v>
                </c:pt>
                <c:pt idx="393">
                  <c:v>36.088195087389686</c:v>
                </c:pt>
                <c:pt idx="394">
                  <c:v>36.31969508738969</c:v>
                </c:pt>
                <c:pt idx="395">
                  <c:v>36.48319508738969</c:v>
                </c:pt>
                <c:pt idx="396">
                  <c:v>36.61769508738969</c:v>
                </c:pt>
                <c:pt idx="397">
                  <c:v>36.718195087389695</c:v>
                </c:pt>
                <c:pt idx="398">
                  <c:v>36.820695087389694</c:v>
                </c:pt>
                <c:pt idx="399">
                  <c:v>36.94419508738969</c:v>
                </c:pt>
                <c:pt idx="400">
                  <c:v>37.01469508738969</c:v>
                </c:pt>
                <c:pt idx="401">
                  <c:v>37.01019508738968</c:v>
                </c:pt>
                <c:pt idx="402">
                  <c:v>36.95369508738968</c:v>
                </c:pt>
                <c:pt idx="403">
                  <c:v>36.91819508738969</c:v>
                </c:pt>
                <c:pt idx="404">
                  <c:v>36.91019508738969</c:v>
                </c:pt>
                <c:pt idx="405">
                  <c:v>36.92169508738969</c:v>
                </c:pt>
                <c:pt idx="406">
                  <c:v>36.925195087389696</c:v>
                </c:pt>
                <c:pt idx="407">
                  <c:v>36.94219508738969</c:v>
                </c:pt>
                <c:pt idx="408">
                  <c:v>36.92619508738969</c:v>
                </c:pt>
                <c:pt idx="409">
                  <c:v>36.923195087389686</c:v>
                </c:pt>
                <c:pt idx="410">
                  <c:v>36.98469508738968</c:v>
                </c:pt>
                <c:pt idx="411">
                  <c:v>37.04969508738968</c:v>
                </c:pt>
                <c:pt idx="412">
                  <c:v>37.116195087389684</c:v>
                </c:pt>
                <c:pt idx="413">
                  <c:v>37.21269508738968</c:v>
                </c:pt>
                <c:pt idx="414">
                  <c:v>37.33369508738968</c:v>
                </c:pt>
                <c:pt idx="415">
                  <c:v>37.48219508738968</c:v>
                </c:pt>
                <c:pt idx="416">
                  <c:v>37.647195087389676</c:v>
                </c:pt>
              </c:numCache>
            </c:numRef>
          </c:val>
          <c:smooth val="0"/>
        </c:ser>
        <c:marker val="1"/>
        <c:axId val="65466382"/>
        <c:axId val="52326527"/>
      </c:line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326527"/>
        <c:crossesAt val="0"/>
        <c:auto val="0"/>
        <c:lblOffset val="100"/>
        <c:tickLblSkip val="11"/>
        <c:noMultiLvlLbl val="0"/>
      </c:catAx>
      <c:valAx>
        <c:axId val="523265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4663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14</xdr:col>
      <xdr:colOff>638175</xdr:colOff>
      <xdr:row>34</xdr:row>
      <xdr:rowOff>85725</xdr:rowOff>
    </xdr:to>
    <xdr:graphicFrame>
      <xdr:nvGraphicFramePr>
        <xdr:cNvPr id="1" name="Grafico 1"/>
        <xdr:cNvGraphicFramePr/>
      </xdr:nvGraphicFramePr>
      <xdr:xfrm>
        <a:off x="0" y="38100"/>
        <a:ext cx="114395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533400</xdr:colOff>
      <xdr:row>32</xdr:row>
      <xdr:rowOff>85725</xdr:rowOff>
    </xdr:to>
    <xdr:graphicFrame>
      <xdr:nvGraphicFramePr>
        <xdr:cNvPr id="1" name="Grafico 1"/>
        <xdr:cNvGraphicFramePr/>
      </xdr:nvGraphicFramePr>
      <xdr:xfrm>
        <a:off x="57150" y="0"/>
        <a:ext cx="112776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32</xdr:row>
      <xdr:rowOff>9525</xdr:rowOff>
    </xdr:to>
    <xdr:graphicFrame>
      <xdr:nvGraphicFramePr>
        <xdr:cNvPr id="1" name="Grafico 1"/>
        <xdr:cNvGraphicFramePr/>
      </xdr:nvGraphicFramePr>
      <xdr:xfrm>
        <a:off x="0" y="0"/>
        <a:ext cx="11334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34</xdr:row>
      <xdr:rowOff>85725</xdr:rowOff>
    </xdr:to>
    <xdr:graphicFrame>
      <xdr:nvGraphicFramePr>
        <xdr:cNvPr id="1" name="Grafico 1"/>
        <xdr:cNvGraphicFramePr/>
      </xdr:nvGraphicFramePr>
      <xdr:xfrm>
        <a:off x="0" y="0"/>
        <a:ext cx="113347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zoomScale="108" zoomScaleNormal="108" zoomScalePageLayoutView="0" workbookViewId="0" topLeftCell="A396">
      <pane xSplit="2" topLeftCell="C1" activePane="topRight" state="frozen"/>
      <selection pane="topLeft" activeCell="A396" sqref="A396"/>
      <selection pane="topRight" activeCell="D417" sqref="D417"/>
    </sheetView>
  </sheetViews>
  <sheetFormatPr defaultColWidth="11.57421875" defaultRowHeight="12.75"/>
  <cols>
    <col min="1" max="1" width="7.7109375" style="0" customWidth="1"/>
    <col min="2" max="2" width="9.00390625" style="0" customWidth="1"/>
    <col min="3" max="3" width="15.00390625" style="0" customWidth="1"/>
    <col min="4" max="4" width="16.8515625" style="1" customWidth="1"/>
    <col min="5" max="5" width="22.421875" style="1" customWidth="1"/>
    <col min="6" max="6" width="23.421875" style="2" customWidth="1"/>
    <col min="7" max="7" width="11.7109375" style="3" customWidth="1"/>
    <col min="8" max="8" width="11.7109375" style="4" customWidth="1"/>
    <col min="9" max="9" width="12.00390625" style="4" customWidth="1"/>
    <col min="10" max="10" width="13.57421875" style="5" customWidth="1"/>
    <col min="11" max="11" width="45.421875" style="3" customWidth="1"/>
    <col min="12" max="12" width="11.57421875" style="4" customWidth="1"/>
    <col min="13" max="13" width="11.57421875" style="0" customWidth="1"/>
    <col min="14" max="15" width="11.57421875" style="4" customWidth="1"/>
    <col min="16" max="16" width="11.57421875" style="0" customWidth="1"/>
    <col min="17" max="18" width="11.57421875" style="4" customWidth="1"/>
  </cols>
  <sheetData>
    <row r="1" spans="1:12" ht="12.75">
      <c r="A1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4" t="str">
        <f>'raw data'!B1</f>
        <v>ES return %</v>
      </c>
      <c r="I1" s="4" t="str">
        <f>'raw data'!C1</f>
        <v> ES return %</v>
      </c>
      <c r="J1" s="5" t="s">
        <v>7</v>
      </c>
      <c r="K1" s="3" t="str">
        <f>'raw data'!AC1</f>
        <v>notes</v>
      </c>
      <c r="L1" s="4" t="s">
        <v>8</v>
      </c>
    </row>
    <row r="2" spans="1:12" ht="12.75">
      <c r="A2" s="4"/>
      <c r="B2" s="4"/>
      <c r="C2" s="4"/>
      <c r="G2" s="9" t="s">
        <v>9</v>
      </c>
      <c r="H2" s="4" t="str">
        <f>'raw data'!B2</f>
        <v>14X leverage</v>
      </c>
      <c r="I2" s="4" t="str">
        <f>'raw data'!C2</f>
        <v>unleveraged</v>
      </c>
      <c r="L2" s="4" t="s">
        <v>10</v>
      </c>
    </row>
    <row r="3" spans="1:13" ht="12.75">
      <c r="A3" s="4">
        <f>'raw data'!H3</f>
        <v>1</v>
      </c>
      <c r="B3" s="10">
        <f>'raw data'!U3</f>
        <v>41191</v>
      </c>
      <c r="C3" s="4">
        <f>'raw data'!R3</f>
        <v>1</v>
      </c>
      <c r="D3" s="1">
        <f>'raw data'!Z3</f>
        <v>375</v>
      </c>
      <c r="E3" s="1">
        <f>'raw data'!AA3</f>
        <v>375</v>
      </c>
      <c r="F3" s="2">
        <f>'raw data'!AB3</f>
        <v>375</v>
      </c>
      <c r="G3" s="4">
        <f>'raw data'!A3</f>
        <v>1.2</v>
      </c>
      <c r="H3" s="4">
        <f>'raw data'!B3</f>
        <v>0.84</v>
      </c>
      <c r="I3" s="4">
        <f>'raw data'!C3</f>
        <v>0.06</v>
      </c>
      <c r="J3" s="5">
        <f>'raw data'!D3</f>
        <v>0.06</v>
      </c>
      <c r="K3" s="3">
        <f>'raw data'!AC3</f>
        <v>0</v>
      </c>
      <c r="L3" s="5">
        <f>J3</f>
        <v>0.06</v>
      </c>
      <c r="M3" s="5"/>
    </row>
    <row r="4" spans="1:13" ht="12.75">
      <c r="A4" s="4">
        <f>'raw data'!H4</f>
        <v>2</v>
      </c>
      <c r="B4" s="10">
        <f>'raw data'!U4</f>
        <v>41192</v>
      </c>
      <c r="C4" s="4">
        <f>'raw data'!R4</f>
        <v>1</v>
      </c>
      <c r="D4" s="1">
        <f>'raw data'!Z4</f>
        <v>5875</v>
      </c>
      <c r="E4" s="1">
        <f>'raw data'!AA4</f>
        <v>6250</v>
      </c>
      <c r="F4" s="2">
        <f>'raw data'!AB4</f>
        <v>3125</v>
      </c>
      <c r="G4" s="4">
        <f>'raw data'!A4</f>
        <v>16.4</v>
      </c>
      <c r="H4" s="4">
        <f>'raw data'!B4</f>
        <v>11.479999999999999</v>
      </c>
      <c r="I4" s="4">
        <f>'raw data'!C4</f>
        <v>0.82</v>
      </c>
      <c r="J4" s="5">
        <f>'raw data'!D4</f>
        <v>0.82</v>
      </c>
      <c r="K4" s="3">
        <f>'raw data'!AC4</f>
        <v>0</v>
      </c>
      <c r="L4" s="5">
        <f aca="true" t="shared" si="0" ref="L4:L67">L3+J4</f>
        <v>0.8799999999999999</v>
      </c>
      <c r="M4" s="5"/>
    </row>
    <row r="5" spans="1:13" ht="12.75">
      <c r="A5" s="4">
        <f>'raw data'!H5</f>
        <v>3</v>
      </c>
      <c r="B5" s="10">
        <f>'raw data'!U5</f>
        <v>41193</v>
      </c>
      <c r="C5" s="4">
        <f>'raw data'!R5</f>
        <v>1</v>
      </c>
      <c r="D5" s="1">
        <f>'raw data'!Z5</f>
        <v>125</v>
      </c>
      <c r="E5" s="1">
        <f>'raw data'!AA5</f>
        <v>6375</v>
      </c>
      <c r="F5" s="2">
        <f>'raw data'!AB5</f>
        <v>2125</v>
      </c>
      <c r="G5" s="4">
        <f>'raw data'!A5</f>
        <v>0.4</v>
      </c>
      <c r="H5" s="4">
        <f>'raw data'!B5</f>
        <v>0.28</v>
      </c>
      <c r="I5" s="4">
        <f>'raw data'!C5</f>
        <v>0.02</v>
      </c>
      <c r="J5" s="5">
        <f>'raw data'!D5</f>
        <v>0.02</v>
      </c>
      <c r="K5" s="3">
        <f>'raw data'!AC5</f>
        <v>0</v>
      </c>
      <c r="L5" s="5">
        <f t="shared" si="0"/>
        <v>0.8999999999999999</v>
      </c>
      <c r="M5" s="5"/>
    </row>
    <row r="6" spans="1:13" ht="12.75">
      <c r="A6" s="4">
        <f>'raw data'!H6</f>
        <v>4</v>
      </c>
      <c r="B6" s="10">
        <f>'raw data'!U6</f>
        <v>41194</v>
      </c>
      <c r="C6" s="4">
        <f>'raw data'!R6</f>
        <v>1</v>
      </c>
      <c r="D6" s="1">
        <f>'raw data'!Z6</f>
        <v>1625</v>
      </c>
      <c r="E6" s="1">
        <f>'raw data'!AA6</f>
        <v>8000</v>
      </c>
      <c r="F6" s="2">
        <f>'raw data'!AB6</f>
        <v>2000</v>
      </c>
      <c r="G6" s="4">
        <f>'raw data'!A6</f>
        <v>4.6000000000000005</v>
      </c>
      <c r="H6" s="4">
        <f>'raw data'!B6</f>
        <v>3.22</v>
      </c>
      <c r="I6" s="4">
        <f>'raw data'!C6</f>
        <v>0.23</v>
      </c>
      <c r="J6" s="5">
        <f>'raw data'!D6</f>
        <v>0.23</v>
      </c>
      <c r="K6" s="3">
        <f>'raw data'!AC6</f>
        <v>0</v>
      </c>
      <c r="L6" s="5">
        <f t="shared" si="0"/>
        <v>1.13</v>
      </c>
      <c r="M6" s="5"/>
    </row>
    <row r="7" spans="1:13" ht="12.75">
      <c r="A7" s="4">
        <f>'raw data'!H7</f>
        <v>5</v>
      </c>
      <c r="B7" s="10">
        <f>'raw data'!U7</f>
        <v>41197</v>
      </c>
      <c r="C7" s="4">
        <f>'raw data'!R7</f>
        <v>1</v>
      </c>
      <c r="D7" s="1">
        <f>'raw data'!Z7</f>
        <v>1875</v>
      </c>
      <c r="E7" s="1">
        <f>'raw data'!AA7</f>
        <v>9875</v>
      </c>
      <c r="F7" s="2">
        <f>'raw data'!AB7</f>
        <v>1975</v>
      </c>
      <c r="G7" s="4">
        <f>'raw data'!A7</f>
        <v>5.2</v>
      </c>
      <c r="H7" s="4">
        <f>'raw data'!B7</f>
        <v>3.64</v>
      </c>
      <c r="I7" s="4">
        <f>'raw data'!C7</f>
        <v>0.26</v>
      </c>
      <c r="J7" s="5">
        <f>'raw data'!D7</f>
        <v>0.26</v>
      </c>
      <c r="K7" s="3">
        <f>'raw data'!AC7</f>
        <v>0</v>
      </c>
      <c r="L7" s="5">
        <f t="shared" si="0"/>
        <v>1.39</v>
      </c>
      <c r="M7" s="5"/>
    </row>
    <row r="8" spans="1:13" ht="12.75">
      <c r="A8" s="4">
        <f>'raw data'!H8</f>
        <v>6</v>
      </c>
      <c r="B8" s="10">
        <f>'raw data'!U8</f>
        <v>41199</v>
      </c>
      <c r="C8" s="4">
        <f>'raw data'!R8</f>
        <v>0</v>
      </c>
      <c r="D8" s="1">
        <f>'raw data'!Z8</f>
        <v>-625</v>
      </c>
      <c r="E8" s="1">
        <f>'raw data'!AA8</f>
        <v>9250</v>
      </c>
      <c r="F8" s="2">
        <f>'raw data'!AB8</f>
        <v>1541.6666666666667</v>
      </c>
      <c r="G8" s="4">
        <f>'raw data'!A8</f>
        <v>-1.7999999999999998</v>
      </c>
      <c r="H8" s="4">
        <f>'raw data'!B8</f>
        <v>-1.26</v>
      </c>
      <c r="I8" s="4">
        <f>'raw data'!C8</f>
        <v>-0.09</v>
      </c>
      <c r="J8" s="5">
        <f>'raw data'!D8</f>
        <v>-0.09</v>
      </c>
      <c r="K8" s="3">
        <f>'raw data'!AC8</f>
        <v>0</v>
      </c>
      <c r="L8" s="5">
        <f t="shared" si="0"/>
        <v>1.2999999999999998</v>
      </c>
      <c r="M8" s="5"/>
    </row>
    <row r="9" spans="1:13" ht="12.75">
      <c r="A9" s="4">
        <f>'raw data'!H9</f>
        <v>7</v>
      </c>
      <c r="B9" s="10">
        <f>'raw data'!U9</f>
        <v>41200</v>
      </c>
      <c r="C9" s="4">
        <f>'raw data'!R9</f>
        <v>1</v>
      </c>
      <c r="D9" s="1">
        <f>'raw data'!Z9</f>
        <v>125</v>
      </c>
      <c r="E9" s="1">
        <f>'raw data'!AA9</f>
        <v>9375</v>
      </c>
      <c r="F9" s="2">
        <f>'raw data'!AB9</f>
        <v>1339.2857142857142</v>
      </c>
      <c r="G9" s="4">
        <f>'raw data'!A9</f>
        <v>0.4</v>
      </c>
      <c r="H9" s="4">
        <f>'raw data'!B9</f>
        <v>0.28</v>
      </c>
      <c r="I9" s="4">
        <f>'raw data'!C9</f>
        <v>0.02</v>
      </c>
      <c r="J9" s="5">
        <f>'raw data'!D9</f>
        <v>0.02</v>
      </c>
      <c r="K9" s="3">
        <f>'raw data'!AC9</f>
        <v>0</v>
      </c>
      <c r="L9" s="5">
        <f t="shared" si="0"/>
        <v>1.3199999999999998</v>
      </c>
      <c r="M9" s="5"/>
    </row>
    <row r="10" spans="1:13" ht="12.75">
      <c r="A10" s="4">
        <f>'raw data'!H10</f>
        <v>8</v>
      </c>
      <c r="B10" s="10">
        <f>'raw data'!U10</f>
        <v>41201</v>
      </c>
      <c r="C10" s="4">
        <f>'raw data'!R10</f>
        <v>1</v>
      </c>
      <c r="D10" s="1">
        <f>'raw data'!Z10</f>
        <v>-6250</v>
      </c>
      <c r="E10" s="1">
        <f>'raw data'!AA10</f>
        <v>3125</v>
      </c>
      <c r="F10" s="2">
        <f>'raw data'!AB10</f>
        <v>390.625</v>
      </c>
      <c r="G10" s="4">
        <f>'raw data'!A10</f>
        <v>-17.6</v>
      </c>
      <c r="H10" s="4">
        <f>'raw data'!B10</f>
        <v>-12.32</v>
      </c>
      <c r="I10" s="4">
        <f>'raw data'!C10</f>
        <v>-0.88</v>
      </c>
      <c r="J10" s="5">
        <f>'raw data'!D10</f>
        <v>-0.88</v>
      </c>
      <c r="K10" s="3">
        <f>'raw data'!AC10</f>
        <v>0</v>
      </c>
      <c r="L10" s="5">
        <f t="shared" si="0"/>
        <v>0.43999999999999984</v>
      </c>
      <c r="M10" s="5"/>
    </row>
    <row r="11" spans="1:13" ht="12.75">
      <c r="A11" s="4">
        <f>'raw data'!H11</f>
        <v>9</v>
      </c>
      <c r="B11" s="10">
        <f>'raw data'!U11</f>
        <v>41204</v>
      </c>
      <c r="C11" s="4">
        <f>'raw data'!R11</f>
        <v>0</v>
      </c>
      <c r="D11" s="1">
        <f>'raw data'!Z11</f>
        <v>2625</v>
      </c>
      <c r="E11" s="1">
        <f>'raw data'!AA11</f>
        <v>5750</v>
      </c>
      <c r="F11" s="2">
        <f>'raw data'!AB11</f>
        <v>638.8888888888889</v>
      </c>
      <c r="G11" s="4">
        <f>'raw data'!A11</f>
        <v>7.199999999999999</v>
      </c>
      <c r="H11" s="4">
        <f>'raw data'!B11</f>
        <v>5.04</v>
      </c>
      <c r="I11" s="4">
        <f>'raw data'!C11</f>
        <v>0.36</v>
      </c>
      <c r="J11" s="5">
        <f>'raw data'!D11</f>
        <v>0.36</v>
      </c>
      <c r="K11" s="3">
        <f>'raw data'!AC11</f>
        <v>0</v>
      </c>
      <c r="L11" s="5">
        <f t="shared" si="0"/>
        <v>0.7999999999999998</v>
      </c>
      <c r="M11" s="5"/>
    </row>
    <row r="12" spans="1:13" ht="12.75">
      <c r="A12" s="4">
        <f>'raw data'!H12</f>
        <v>10</v>
      </c>
      <c r="B12" s="10">
        <f>'raw data'!U12</f>
        <v>41206</v>
      </c>
      <c r="C12" s="4">
        <f>'raw data'!R12</f>
        <v>1</v>
      </c>
      <c r="D12" s="1">
        <f>'raw data'!Z12</f>
        <v>5750</v>
      </c>
      <c r="E12" s="1">
        <f>'raw data'!AA12</f>
        <v>11500</v>
      </c>
      <c r="F12" s="2">
        <f>'raw data'!AB12</f>
        <v>1150</v>
      </c>
      <c r="G12" s="4">
        <f>'raw data'!A12</f>
        <v>16.200000000000003</v>
      </c>
      <c r="H12" s="4">
        <f>'raw data'!B12</f>
        <v>11.34</v>
      </c>
      <c r="I12" s="4">
        <f>'raw data'!C12</f>
        <v>0.81</v>
      </c>
      <c r="J12" s="5">
        <f>'raw data'!D12</f>
        <v>0.81</v>
      </c>
      <c r="K12" s="3">
        <f>'raw data'!AC12</f>
        <v>0</v>
      </c>
      <c r="L12" s="5">
        <f t="shared" si="0"/>
        <v>1.6099999999999999</v>
      </c>
      <c r="M12" s="5"/>
    </row>
    <row r="13" spans="1:13" ht="12.75">
      <c r="A13" s="4">
        <f>'raw data'!H13</f>
        <v>11</v>
      </c>
      <c r="B13" s="10">
        <f>'raw data'!U13</f>
        <v>41207</v>
      </c>
      <c r="C13" s="4">
        <f>'raw data'!R13</f>
        <v>1</v>
      </c>
      <c r="D13" s="1">
        <f>'raw data'!Z13</f>
        <v>125</v>
      </c>
      <c r="E13" s="1">
        <f>'raw data'!AA13</f>
        <v>11625</v>
      </c>
      <c r="F13" s="2">
        <f>'raw data'!AB13</f>
        <v>1056.8181818181818</v>
      </c>
      <c r="G13" s="4">
        <f>'raw data'!A13</f>
        <v>0.2</v>
      </c>
      <c r="H13" s="4">
        <f>'raw data'!B13</f>
        <v>0.14</v>
      </c>
      <c r="I13" s="4">
        <f>'raw data'!C13</f>
        <v>0.01</v>
      </c>
      <c r="J13" s="5">
        <f>'raw data'!D13</f>
        <v>0.01</v>
      </c>
      <c r="K13" s="3">
        <f>'raw data'!AC13</f>
        <v>0</v>
      </c>
      <c r="L13" s="5">
        <f t="shared" si="0"/>
        <v>1.6199999999999999</v>
      </c>
      <c r="M13" s="5"/>
    </row>
    <row r="14" spans="1:13" ht="12.75">
      <c r="A14" s="4">
        <f>'raw data'!H14</f>
        <v>12</v>
      </c>
      <c r="B14" s="10">
        <f>'raw data'!U14</f>
        <v>41208</v>
      </c>
      <c r="C14" s="4">
        <f>'raw data'!R14</f>
        <v>1</v>
      </c>
      <c r="D14" s="1">
        <f>'raw data'!Z14</f>
        <v>-625</v>
      </c>
      <c r="E14" s="1">
        <f>'raw data'!AA14</f>
        <v>11000</v>
      </c>
      <c r="F14" s="2">
        <f>'raw data'!AB14</f>
        <v>916.6666666666666</v>
      </c>
      <c r="G14" s="4">
        <f>'raw data'!A14</f>
        <v>-1.7999999999999998</v>
      </c>
      <c r="H14" s="4">
        <f>'raw data'!B14</f>
        <v>-1.26</v>
      </c>
      <c r="I14" s="4">
        <f>'raw data'!C14</f>
        <v>-0.09</v>
      </c>
      <c r="J14" s="5">
        <f>'raw data'!D14</f>
        <v>-0.09</v>
      </c>
      <c r="K14" s="3">
        <f>'raw data'!AC14</f>
        <v>0</v>
      </c>
      <c r="L14" s="5">
        <f t="shared" si="0"/>
        <v>1.5299999999999998</v>
      </c>
      <c r="M14" s="5"/>
    </row>
    <row r="15" spans="1:13" ht="12.75">
      <c r="A15" s="4">
        <f>'raw data'!H15</f>
        <v>13</v>
      </c>
      <c r="B15" s="10">
        <f>'raw data'!U15</f>
        <v>41213</v>
      </c>
      <c r="C15" s="4">
        <f>'raw data'!R15</f>
        <v>0</v>
      </c>
      <c r="D15" s="1">
        <f>'raw data'!Z15</f>
        <v>-3500</v>
      </c>
      <c r="E15" s="1">
        <f>'raw data'!AA15</f>
        <v>7500</v>
      </c>
      <c r="F15" s="2">
        <f>'raw data'!AB15</f>
        <v>576.9230769230769</v>
      </c>
      <c r="G15" s="4">
        <f>'raw data'!A15</f>
        <v>-10</v>
      </c>
      <c r="H15" s="4">
        <f>'raw data'!B15</f>
        <v>-7</v>
      </c>
      <c r="I15" s="4">
        <f>'raw data'!C15</f>
        <v>-0.5</v>
      </c>
      <c r="J15" s="5">
        <f>'raw data'!D15</f>
        <v>-0.5</v>
      </c>
      <c r="K15" s="3">
        <f>'raw data'!AC15</f>
        <v>0</v>
      </c>
      <c r="L15" s="5">
        <f t="shared" si="0"/>
        <v>1.0299999999999998</v>
      </c>
      <c r="M15" s="5"/>
    </row>
    <row r="16" spans="1:13" ht="12.75">
      <c r="A16" s="4">
        <f>'raw data'!H16</f>
        <v>14</v>
      </c>
      <c r="B16" s="10">
        <f>'raw data'!U16</f>
        <v>41214</v>
      </c>
      <c r="C16" s="4">
        <f>'raw data'!R16</f>
        <v>0</v>
      </c>
      <c r="D16" s="1">
        <f>'raw data'!Z16</f>
        <v>-3875</v>
      </c>
      <c r="E16" s="1">
        <f>'raw data'!AA16</f>
        <v>3625</v>
      </c>
      <c r="F16" s="2">
        <f>'raw data'!AB16</f>
        <v>258.92857142857144</v>
      </c>
      <c r="G16" s="4">
        <f>'raw data'!A16</f>
        <v>-10.8</v>
      </c>
      <c r="H16" s="4">
        <f>'raw data'!B16</f>
        <v>-7.5600000000000005</v>
      </c>
      <c r="I16" s="4">
        <f>'raw data'!C16</f>
        <v>-0.54</v>
      </c>
      <c r="J16" s="5">
        <f>'raw data'!D16</f>
        <v>-0.54</v>
      </c>
      <c r="K16" s="3">
        <f>'raw data'!AC16</f>
        <v>0</v>
      </c>
      <c r="L16" s="5">
        <f t="shared" si="0"/>
        <v>0.48999999999999977</v>
      </c>
      <c r="M16" s="5"/>
    </row>
    <row r="17" spans="1:13" ht="12.75">
      <c r="A17" s="4">
        <f>'raw data'!H17</f>
        <v>15</v>
      </c>
      <c r="B17" s="10">
        <f>'raw data'!U17</f>
        <v>41215</v>
      </c>
      <c r="C17" s="4">
        <f>'raw data'!R17</f>
        <v>1</v>
      </c>
      <c r="D17" s="1">
        <f>'raw data'!Z17</f>
        <v>375</v>
      </c>
      <c r="E17" s="1">
        <f>'raw data'!AA17</f>
        <v>4000</v>
      </c>
      <c r="F17" s="2">
        <f>'raw data'!AB17</f>
        <v>266.6666666666667</v>
      </c>
      <c r="G17" s="4">
        <f>'raw data'!A17</f>
        <v>1</v>
      </c>
      <c r="H17" s="4">
        <f>'raw data'!B17</f>
        <v>0.7000000000000001</v>
      </c>
      <c r="I17" s="4">
        <f>'raw data'!C17</f>
        <v>0.05</v>
      </c>
      <c r="J17" s="5">
        <f>'raw data'!D17</f>
        <v>0.05</v>
      </c>
      <c r="K17" s="3">
        <f>'raw data'!AC17</f>
        <v>0</v>
      </c>
      <c r="L17" s="5">
        <f t="shared" si="0"/>
        <v>0.5399999999999998</v>
      </c>
      <c r="M17" s="5"/>
    </row>
    <row r="18" spans="1:13" ht="12.75">
      <c r="A18" s="4">
        <f>'raw data'!H18</f>
        <v>16</v>
      </c>
      <c r="B18" s="10">
        <f>'raw data'!U18</f>
        <v>41218</v>
      </c>
      <c r="C18" s="4">
        <f>'raw data'!R18</f>
        <v>1</v>
      </c>
      <c r="D18" s="1">
        <f>'raw data'!Z18</f>
        <v>2125</v>
      </c>
      <c r="E18" s="1">
        <f>'raw data'!AA18</f>
        <v>6125</v>
      </c>
      <c r="F18" s="2">
        <f>'raw data'!AB18</f>
        <v>382.8125</v>
      </c>
      <c r="G18" s="4">
        <f>'raw data'!A18</f>
        <v>6.000000000000001</v>
      </c>
      <c r="H18" s="4">
        <f>'raw data'!B18</f>
        <v>4.200000000000001</v>
      </c>
      <c r="I18" s="4">
        <f>'raw data'!C18</f>
        <v>0.30000000000000004</v>
      </c>
      <c r="J18" s="5">
        <f>'raw data'!D18</f>
        <v>0.30000000000000004</v>
      </c>
      <c r="K18" s="3">
        <f>'raw data'!AC18</f>
        <v>0</v>
      </c>
      <c r="L18" s="5">
        <f t="shared" si="0"/>
        <v>0.8399999999999999</v>
      </c>
      <c r="M18" s="5"/>
    </row>
    <row r="19" spans="1:13" ht="12.75">
      <c r="A19" s="4">
        <f>'raw data'!H19</f>
        <v>17</v>
      </c>
      <c r="B19" s="10">
        <f>'raw data'!U19</f>
        <v>41219</v>
      </c>
      <c r="C19" s="4">
        <f>'raw data'!R19</f>
        <v>0</v>
      </c>
      <c r="D19" s="1">
        <f>'raw data'!Z19</f>
        <v>8875</v>
      </c>
      <c r="E19" s="1">
        <f>'raw data'!AA19</f>
        <v>15000</v>
      </c>
      <c r="F19" s="2">
        <f>'raw data'!AB19</f>
        <v>882.3529411764706</v>
      </c>
      <c r="G19" s="4">
        <f>'raw data'!A19</f>
        <v>25</v>
      </c>
      <c r="H19" s="4">
        <f>'raw data'!B19</f>
        <v>17.5</v>
      </c>
      <c r="I19" s="4">
        <f>'raw data'!C19</f>
        <v>1.25</v>
      </c>
      <c r="J19" s="5">
        <f>'raw data'!D19</f>
        <v>1.25</v>
      </c>
      <c r="K19" s="3">
        <f>'raw data'!AC19</f>
        <v>0</v>
      </c>
      <c r="L19" s="5">
        <f t="shared" si="0"/>
        <v>2.09</v>
      </c>
      <c r="M19" s="5"/>
    </row>
    <row r="20" spans="1:13" ht="12.75">
      <c r="A20" s="4">
        <f>'raw data'!H20</f>
        <v>18</v>
      </c>
      <c r="B20" s="10">
        <f>'raw data'!U20</f>
        <v>41220</v>
      </c>
      <c r="C20" s="4">
        <f>'raw data'!R20</f>
        <v>1</v>
      </c>
      <c r="D20" s="1">
        <f>'raw data'!Z20</f>
        <v>2000</v>
      </c>
      <c r="E20" s="1">
        <f>'raw data'!AA20</f>
        <v>17000</v>
      </c>
      <c r="F20" s="2">
        <f>'raw data'!AB20</f>
        <v>944.4444444444445</v>
      </c>
      <c r="G20" s="4">
        <f>'raw data'!A20</f>
        <v>5.8</v>
      </c>
      <c r="H20" s="4">
        <f>'raw data'!B20</f>
        <v>4.06</v>
      </c>
      <c r="I20" s="4">
        <f>'raw data'!C20</f>
        <v>0.29</v>
      </c>
      <c r="J20" s="5">
        <f>'raw data'!D20</f>
        <v>0.29</v>
      </c>
      <c r="K20" s="3">
        <f>'raw data'!AC20</f>
        <v>0</v>
      </c>
      <c r="L20" s="5">
        <f t="shared" si="0"/>
        <v>2.38</v>
      </c>
      <c r="M20" s="5"/>
    </row>
    <row r="21" spans="1:13" ht="12.75">
      <c r="A21" s="4">
        <f>'raw data'!H21</f>
        <v>19</v>
      </c>
      <c r="B21" s="10">
        <f>'raw data'!U21</f>
        <v>41228</v>
      </c>
      <c r="C21" s="4">
        <f>'raw data'!R21</f>
        <v>1</v>
      </c>
      <c r="D21" s="1">
        <f>'raw data'!Z21</f>
        <v>1000</v>
      </c>
      <c r="E21" s="1">
        <f>'raw data'!AA21</f>
        <v>18000</v>
      </c>
      <c r="F21" s="2">
        <f>'raw data'!AB21</f>
        <v>947.3684210526316</v>
      </c>
      <c r="G21" s="4">
        <f>'raw data'!A21</f>
        <v>3</v>
      </c>
      <c r="H21" s="4">
        <f>'raw data'!B21</f>
        <v>2.1</v>
      </c>
      <c r="I21" s="4">
        <f>'raw data'!C21</f>
        <v>0.15</v>
      </c>
      <c r="J21" s="5">
        <f>'raw data'!D21</f>
        <v>0.15</v>
      </c>
      <c r="K21" s="3">
        <f>'raw data'!AC21</f>
        <v>0</v>
      </c>
      <c r="L21" s="5">
        <f t="shared" si="0"/>
        <v>2.53</v>
      </c>
      <c r="M21" s="5"/>
    </row>
    <row r="22" spans="1:13" ht="12.75">
      <c r="A22" s="4">
        <f>'raw data'!H22</f>
        <v>20</v>
      </c>
      <c r="B22" s="10">
        <f>'raw data'!U22</f>
        <v>41232</v>
      </c>
      <c r="C22" s="4">
        <f>'raw data'!R22</f>
        <v>0</v>
      </c>
      <c r="D22" s="1">
        <f>'raw data'!Z22</f>
        <v>1000</v>
      </c>
      <c r="E22" s="1">
        <f>'raw data'!AA22</f>
        <v>19000</v>
      </c>
      <c r="F22" s="2">
        <f>'raw data'!AB22</f>
        <v>950</v>
      </c>
      <c r="G22" s="4">
        <f>'raw data'!A22</f>
        <v>2.8000000000000003</v>
      </c>
      <c r="H22" s="4">
        <f>'raw data'!B22</f>
        <v>1.9600000000000002</v>
      </c>
      <c r="I22" s="4">
        <f>'raw data'!C22</f>
        <v>0.14</v>
      </c>
      <c r="J22" s="5">
        <f>'raw data'!D22</f>
        <v>0.14</v>
      </c>
      <c r="K22" s="3">
        <f>'raw data'!AC22</f>
        <v>0</v>
      </c>
      <c r="L22" s="5">
        <f t="shared" si="0"/>
        <v>2.67</v>
      </c>
      <c r="M22" s="5"/>
    </row>
    <row r="23" spans="1:18" ht="12.75">
      <c r="A23" s="4">
        <f>'raw data'!H23</f>
        <v>21</v>
      </c>
      <c r="B23" s="10">
        <f>'raw data'!U23</f>
        <v>41240</v>
      </c>
      <c r="C23" s="4">
        <f>'raw data'!R23</f>
        <v>0</v>
      </c>
      <c r="D23" s="1">
        <f>'raw data'!Z23</f>
        <v>2875</v>
      </c>
      <c r="E23" s="1">
        <f>'raw data'!AA23</f>
        <v>21875</v>
      </c>
      <c r="F23" s="2">
        <f>'raw data'!AB23</f>
        <v>1041.6666666666667</v>
      </c>
      <c r="G23" s="4">
        <f>'raw data'!A23</f>
        <v>8.2</v>
      </c>
      <c r="H23" s="4">
        <f>'raw data'!B23</f>
        <v>5.739999999999999</v>
      </c>
      <c r="I23" s="4">
        <f>'raw data'!C23</f>
        <v>0.41</v>
      </c>
      <c r="J23" s="5">
        <f>'raw data'!D23</f>
        <v>0.41</v>
      </c>
      <c r="K23" s="3">
        <f>'raw data'!AC23</f>
        <v>0</v>
      </c>
      <c r="L23" s="5">
        <f t="shared" si="0"/>
        <v>3.08</v>
      </c>
      <c r="M23" s="5">
        <f aca="true" t="shared" si="1" ref="M23:M86">AVERAGE(L4:L23)</f>
        <v>1.4284999999999997</v>
      </c>
      <c r="N23" s="5">
        <f aca="true" t="shared" si="2" ref="N23:N86">STDEV(L4:L23)</f>
        <v>0.7661061833783401</v>
      </c>
      <c r="O23" s="5">
        <f aca="true" t="shared" si="3" ref="O23:O86">M23+$O$421*N23</f>
        <v>3.72681855013502</v>
      </c>
      <c r="P23" s="5">
        <f aca="true" t="shared" si="4" ref="P23:P86">M23-$O$421*N23</f>
        <v>-0.8698185501350206</v>
      </c>
      <c r="Q23" s="4">
        <f aca="true" t="shared" si="5" ref="Q23:Q86">IF(O22&gt;O21,J23,0)</f>
        <v>0</v>
      </c>
      <c r="R23" s="4">
        <f aca="true" t="shared" si="6" ref="R23:R86">R22+Q23</f>
        <v>0</v>
      </c>
    </row>
    <row r="24" spans="1:18" ht="12.75">
      <c r="A24" s="4">
        <f>'raw data'!H24</f>
        <v>22</v>
      </c>
      <c r="B24" s="10">
        <f>'raw data'!U24</f>
        <v>41242</v>
      </c>
      <c r="C24" s="4">
        <f>'raw data'!R24</f>
        <v>1</v>
      </c>
      <c r="D24" s="1">
        <f>'raw data'!Z24</f>
        <v>125</v>
      </c>
      <c r="E24" s="1">
        <f>'raw data'!AA24</f>
        <v>22000</v>
      </c>
      <c r="F24" s="2">
        <f>'raw data'!AB24</f>
        <v>1000</v>
      </c>
      <c r="G24" s="4">
        <f>'raw data'!A24</f>
        <v>0.2</v>
      </c>
      <c r="H24" s="4">
        <f>'raw data'!B24</f>
        <v>0.14</v>
      </c>
      <c r="I24" s="4">
        <f>'raw data'!C24</f>
        <v>0.01</v>
      </c>
      <c r="J24" s="5">
        <f>'raw data'!D24</f>
        <v>0.01</v>
      </c>
      <c r="K24" s="3">
        <f>'raw data'!AC24</f>
        <v>0</v>
      </c>
      <c r="L24" s="5">
        <f t="shared" si="0"/>
        <v>3.09</v>
      </c>
      <c r="M24" s="5">
        <f t="shared" si="1"/>
        <v>1.5389999999999995</v>
      </c>
      <c r="N24" s="5">
        <f t="shared" si="2"/>
        <v>0.8387641284401088</v>
      </c>
      <c r="O24" s="5">
        <f t="shared" si="3"/>
        <v>4.055292385320326</v>
      </c>
      <c r="P24" s="5">
        <f t="shared" si="4"/>
        <v>-0.9772923853203273</v>
      </c>
      <c r="Q24" s="4">
        <f t="shared" si="5"/>
        <v>0.01</v>
      </c>
      <c r="R24" s="4">
        <f t="shared" si="6"/>
        <v>0.01</v>
      </c>
    </row>
    <row r="25" spans="1:18" ht="12.75">
      <c r="A25" s="4">
        <f>'raw data'!H25</f>
        <v>23</v>
      </c>
      <c r="B25" s="10">
        <f>'raw data'!U25</f>
        <v>41248</v>
      </c>
      <c r="C25" s="4">
        <f>'raw data'!R25</f>
        <v>1</v>
      </c>
      <c r="D25" s="1">
        <f>'raw data'!Z25</f>
        <v>-625</v>
      </c>
      <c r="E25" s="1">
        <f>'raw data'!AA25</f>
        <v>21375</v>
      </c>
      <c r="F25" s="2">
        <f>'raw data'!AB25</f>
        <v>929.3478260869565</v>
      </c>
      <c r="G25" s="4">
        <f>'raw data'!A25</f>
        <v>-1.7999999999999998</v>
      </c>
      <c r="H25" s="4">
        <f>'raw data'!B25</f>
        <v>-1.26</v>
      </c>
      <c r="I25" s="4">
        <f>'raw data'!C25</f>
        <v>-0.09</v>
      </c>
      <c r="J25" s="5">
        <f>'raw data'!D25</f>
        <v>-0.09</v>
      </c>
      <c r="K25" s="3">
        <f>'raw data'!AC25</f>
        <v>0</v>
      </c>
      <c r="L25" s="5">
        <f t="shared" si="0"/>
        <v>3</v>
      </c>
      <c r="M25" s="5">
        <f t="shared" si="1"/>
        <v>1.6439999999999997</v>
      </c>
      <c r="N25" s="5">
        <f t="shared" si="2"/>
        <v>0.8847443877069505</v>
      </c>
      <c r="O25" s="5">
        <f t="shared" si="3"/>
        <v>4.298233163120852</v>
      </c>
      <c r="P25" s="5">
        <f t="shared" si="4"/>
        <v>-1.0102331631208519</v>
      </c>
      <c r="Q25" s="4">
        <f t="shared" si="5"/>
        <v>-0.09</v>
      </c>
      <c r="R25" s="4">
        <f t="shared" si="6"/>
        <v>-0.08</v>
      </c>
    </row>
    <row r="26" spans="1:18" ht="12.75">
      <c r="A26" s="4">
        <f>'raw data'!H26</f>
        <v>24</v>
      </c>
      <c r="B26" s="10">
        <f>'raw data'!U26</f>
        <v>41261</v>
      </c>
      <c r="C26" s="4">
        <f>'raw data'!R26</f>
        <v>1</v>
      </c>
      <c r="D26" s="1">
        <f>'raw data'!Z26</f>
        <v>750</v>
      </c>
      <c r="E26" s="1">
        <f>'raw data'!AA26</f>
        <v>22125</v>
      </c>
      <c r="F26" s="2">
        <f>'raw data'!AB26</f>
        <v>921.875</v>
      </c>
      <c r="G26" s="4">
        <f>'raw data'!A26</f>
        <v>2.2</v>
      </c>
      <c r="H26" s="4">
        <f>'raw data'!B26</f>
        <v>1.54</v>
      </c>
      <c r="I26" s="4">
        <f>'raw data'!C26</f>
        <v>0.11</v>
      </c>
      <c r="J26" s="5">
        <f>'raw data'!D26</f>
        <v>0.11</v>
      </c>
      <c r="K26" s="3">
        <f>'raw data'!AC26</f>
        <v>0</v>
      </c>
      <c r="L26" s="5">
        <f t="shared" si="0"/>
        <v>3.11</v>
      </c>
      <c r="M26" s="5">
        <f t="shared" si="1"/>
        <v>1.7429999999999999</v>
      </c>
      <c r="N26" s="5">
        <f t="shared" si="2"/>
        <v>0.933629589573036</v>
      </c>
      <c r="O26" s="5">
        <f t="shared" si="3"/>
        <v>4.543888768719108</v>
      </c>
      <c r="P26" s="5">
        <f t="shared" si="4"/>
        <v>-1.057888768719108</v>
      </c>
      <c r="Q26" s="4">
        <f t="shared" si="5"/>
        <v>0.11</v>
      </c>
      <c r="R26" s="4">
        <f t="shared" si="6"/>
        <v>0.03</v>
      </c>
    </row>
    <row r="27" spans="1:18" ht="12.75">
      <c r="A27" s="4">
        <f>'raw data'!H27</f>
        <v>25</v>
      </c>
      <c r="B27" s="10">
        <f>'raw data'!U27</f>
        <v>41264</v>
      </c>
      <c r="C27" s="4">
        <f>'raw data'!R27</f>
        <v>1</v>
      </c>
      <c r="D27" s="1">
        <f>'raw data'!Z27</f>
        <v>-1625</v>
      </c>
      <c r="E27" s="1">
        <f>'raw data'!AA27</f>
        <v>20500</v>
      </c>
      <c r="F27" s="2">
        <f>'raw data'!AB27</f>
        <v>820</v>
      </c>
      <c r="G27" s="4">
        <f>'raw data'!A27</f>
        <v>-4.4</v>
      </c>
      <c r="H27" s="4">
        <f>'raw data'!B27</f>
        <v>-3.08</v>
      </c>
      <c r="I27" s="4">
        <f>'raw data'!C27</f>
        <v>-0.22</v>
      </c>
      <c r="J27" s="5">
        <f>'raw data'!D27</f>
        <v>-0.22</v>
      </c>
      <c r="K27" s="3">
        <f>'raw data'!AC27</f>
        <v>0</v>
      </c>
      <c r="L27" s="5">
        <f t="shared" si="0"/>
        <v>2.8899999999999997</v>
      </c>
      <c r="M27" s="5">
        <f t="shared" si="1"/>
        <v>1.818</v>
      </c>
      <c r="N27" s="5">
        <f t="shared" si="2"/>
        <v>0.9635493596184123</v>
      </c>
      <c r="O27" s="5">
        <f t="shared" si="3"/>
        <v>4.708648078855237</v>
      </c>
      <c r="P27" s="5">
        <f t="shared" si="4"/>
        <v>-1.0726480788552366</v>
      </c>
      <c r="Q27" s="4">
        <f t="shared" si="5"/>
        <v>-0.22</v>
      </c>
      <c r="R27" s="4">
        <f t="shared" si="6"/>
        <v>-0.19</v>
      </c>
    </row>
    <row r="28" spans="1:18" ht="12.75">
      <c r="A28" s="4">
        <f>'raw data'!H28</f>
        <v>26</v>
      </c>
      <c r="B28" s="10">
        <f>'raw data'!U28</f>
        <v>41267</v>
      </c>
      <c r="C28" s="4">
        <f>'raw data'!R28</f>
        <v>1</v>
      </c>
      <c r="D28" s="1">
        <f>'raw data'!Z28</f>
        <v>1375</v>
      </c>
      <c r="E28" s="1">
        <f>'raw data'!AA28</f>
        <v>21875</v>
      </c>
      <c r="F28" s="2">
        <f>'raw data'!AB28</f>
        <v>841.3461538461538</v>
      </c>
      <c r="G28" s="4">
        <f>'raw data'!A28</f>
        <v>4</v>
      </c>
      <c r="H28" s="4">
        <f>'raw data'!B28</f>
        <v>2.8000000000000003</v>
      </c>
      <c r="I28" s="4">
        <f>'raw data'!C28</f>
        <v>0.2</v>
      </c>
      <c r="J28" s="5">
        <f>'raw data'!D28</f>
        <v>0.2</v>
      </c>
      <c r="K28" s="3">
        <f>'raw data'!AC28</f>
        <v>0</v>
      </c>
      <c r="L28" s="5">
        <f t="shared" si="0"/>
        <v>3.09</v>
      </c>
      <c r="M28" s="5">
        <f t="shared" si="1"/>
        <v>1.9075000000000002</v>
      </c>
      <c r="N28" s="5">
        <f t="shared" si="2"/>
        <v>0.9955050291976903</v>
      </c>
      <c r="O28" s="5">
        <f t="shared" si="3"/>
        <v>4.894015087593072</v>
      </c>
      <c r="P28" s="5">
        <f t="shared" si="4"/>
        <v>-1.079015087593071</v>
      </c>
      <c r="Q28" s="4">
        <f t="shared" si="5"/>
        <v>0.2</v>
      </c>
      <c r="R28" s="4">
        <f t="shared" si="6"/>
        <v>0.010000000000000009</v>
      </c>
    </row>
    <row r="29" spans="1:18" ht="12.75">
      <c r="A29" s="4">
        <f>'raw data'!H29</f>
        <v>27</v>
      </c>
      <c r="B29" s="10">
        <f>'raw data'!U29</f>
        <v>41270</v>
      </c>
      <c r="C29" s="4">
        <f>'raw data'!R29</f>
        <v>1</v>
      </c>
      <c r="D29" s="1">
        <f>'raw data'!Z29</f>
        <v>-4625</v>
      </c>
      <c r="E29" s="1">
        <f>'raw data'!AA29</f>
        <v>17250</v>
      </c>
      <c r="F29" s="2">
        <f>'raw data'!AB29</f>
        <v>638.8888888888889</v>
      </c>
      <c r="G29" s="4">
        <f>'raw data'!A29</f>
        <v>-13</v>
      </c>
      <c r="H29" s="4">
        <f>'raw data'!B29</f>
        <v>-9.1</v>
      </c>
      <c r="I29" s="4">
        <f>'raw data'!C29</f>
        <v>-0.65</v>
      </c>
      <c r="J29" s="5">
        <f>'raw data'!D29</f>
        <v>-0.65</v>
      </c>
      <c r="K29" s="3">
        <f>'raw data'!AC29</f>
        <v>0</v>
      </c>
      <c r="L29" s="5">
        <f t="shared" si="0"/>
        <v>2.44</v>
      </c>
      <c r="M29" s="5">
        <f t="shared" si="1"/>
        <v>1.9634999999999998</v>
      </c>
      <c r="N29" s="5">
        <f t="shared" si="2"/>
        <v>0.992213235783094</v>
      </c>
      <c r="O29" s="5">
        <f t="shared" si="3"/>
        <v>4.940139707349282</v>
      </c>
      <c r="P29" s="5">
        <f t="shared" si="4"/>
        <v>-1.013139707349282</v>
      </c>
      <c r="Q29" s="4">
        <f t="shared" si="5"/>
        <v>-0.65</v>
      </c>
      <c r="R29" s="4">
        <f t="shared" si="6"/>
        <v>-0.64</v>
      </c>
    </row>
    <row r="30" spans="1:18" ht="12.75">
      <c r="A30" s="4">
        <f>'raw data'!H30</f>
        <v>28</v>
      </c>
      <c r="B30" s="10">
        <f>'raw data'!U30</f>
        <v>41271</v>
      </c>
      <c r="C30" s="4">
        <f>'raw data'!R30</f>
        <v>1</v>
      </c>
      <c r="D30" s="1">
        <f>'raw data'!Z30</f>
        <v>4250</v>
      </c>
      <c r="E30" s="1">
        <f>'raw data'!AA30</f>
        <v>21500</v>
      </c>
      <c r="F30" s="2">
        <f>'raw data'!AB30</f>
        <v>767.8571428571429</v>
      </c>
      <c r="G30" s="4">
        <f>'raw data'!A30</f>
        <v>12.000000000000002</v>
      </c>
      <c r="H30" s="4">
        <f>'raw data'!B30</f>
        <v>8.400000000000002</v>
      </c>
      <c r="I30" s="4">
        <f>'raw data'!C30</f>
        <v>0.6000000000000001</v>
      </c>
      <c r="J30" s="5">
        <f>'raw data'!D30</f>
        <v>0.6000000000000001</v>
      </c>
      <c r="K30" s="3">
        <f>'raw data'!AC30</f>
        <v>0</v>
      </c>
      <c r="L30" s="5">
        <f t="shared" si="0"/>
        <v>3.04</v>
      </c>
      <c r="M30" s="5">
        <f t="shared" si="1"/>
        <v>2.0934999999999993</v>
      </c>
      <c r="N30" s="5">
        <f t="shared" si="2"/>
        <v>0.9515929857488011</v>
      </c>
      <c r="O30" s="5">
        <f t="shared" si="3"/>
        <v>4.948278957246403</v>
      </c>
      <c r="P30" s="5">
        <f t="shared" si="4"/>
        <v>-0.7612789572464043</v>
      </c>
      <c r="Q30" s="4">
        <f t="shared" si="5"/>
        <v>0.6000000000000001</v>
      </c>
      <c r="R30" s="4">
        <f t="shared" si="6"/>
        <v>-0.039999999999999925</v>
      </c>
    </row>
    <row r="31" spans="1:18" ht="12.75">
      <c r="A31" s="4">
        <f>'raw data'!H31</f>
        <v>29</v>
      </c>
      <c r="B31" s="10">
        <f>'raw data'!U31</f>
        <v>41274</v>
      </c>
      <c r="C31" s="4">
        <f>'raw data'!R31</f>
        <v>1</v>
      </c>
      <c r="D31" s="1">
        <f>'raw data'!Z31</f>
        <v>13500</v>
      </c>
      <c r="E31" s="1">
        <f>'raw data'!AA31</f>
        <v>35000</v>
      </c>
      <c r="F31" s="2">
        <f>'raw data'!AB31</f>
        <v>1206.896551724138</v>
      </c>
      <c r="G31" s="4">
        <f>'raw data'!A31</f>
        <v>38</v>
      </c>
      <c r="H31" s="4">
        <f>'raw data'!B31</f>
        <v>26.599999999999998</v>
      </c>
      <c r="I31" s="4">
        <f>'raw data'!C31</f>
        <v>1.9</v>
      </c>
      <c r="J31" s="5">
        <f>'raw data'!D31</f>
        <v>1.9</v>
      </c>
      <c r="K31" s="3">
        <f>'raw data'!AC31</f>
        <v>0</v>
      </c>
      <c r="L31" s="5">
        <f t="shared" si="0"/>
        <v>4.9399999999999995</v>
      </c>
      <c r="M31" s="5">
        <f t="shared" si="1"/>
        <v>2.300499999999999</v>
      </c>
      <c r="N31" s="5">
        <f t="shared" si="2"/>
        <v>1.0949043457379244</v>
      </c>
      <c r="O31" s="5">
        <f t="shared" si="3"/>
        <v>5.585213037213773</v>
      </c>
      <c r="P31" s="5">
        <f t="shared" si="4"/>
        <v>-0.9842130372137743</v>
      </c>
      <c r="Q31" s="4">
        <f t="shared" si="5"/>
        <v>1.9</v>
      </c>
      <c r="R31" s="4">
        <f t="shared" si="6"/>
        <v>1.8599999999999999</v>
      </c>
    </row>
    <row r="32" spans="1:18" ht="12.75">
      <c r="A32" s="4">
        <f>'raw data'!H32</f>
        <v>30</v>
      </c>
      <c r="B32" s="10">
        <f>'raw data'!U32</f>
        <v>41276</v>
      </c>
      <c r="C32" s="4">
        <f>'raw data'!R32</f>
        <v>0</v>
      </c>
      <c r="D32" s="1">
        <f>'raw data'!Z32</f>
        <v>375</v>
      </c>
      <c r="E32" s="1">
        <f>'raw data'!AA32</f>
        <v>35375</v>
      </c>
      <c r="F32" s="2">
        <f>'raw data'!AB32</f>
        <v>1179.1666666666667</v>
      </c>
      <c r="G32" s="4">
        <f>'raw data'!A32</f>
        <v>1</v>
      </c>
      <c r="H32" s="4">
        <f>'raw data'!B32</f>
        <v>0.7000000000000001</v>
      </c>
      <c r="I32" s="4">
        <f>'raw data'!C32</f>
        <v>0.05</v>
      </c>
      <c r="J32" s="5">
        <f>'raw data'!D32</f>
        <v>0.05</v>
      </c>
      <c r="K32" s="3">
        <f>'raw data'!AC32</f>
        <v>0</v>
      </c>
      <c r="L32" s="5">
        <f t="shared" si="0"/>
        <v>4.989999999999999</v>
      </c>
      <c r="M32" s="5">
        <f t="shared" si="1"/>
        <v>2.4694999999999996</v>
      </c>
      <c r="N32" s="5">
        <f t="shared" si="2"/>
        <v>1.2346509201943856</v>
      </c>
      <c r="O32" s="5">
        <f t="shared" si="3"/>
        <v>6.173452760583157</v>
      </c>
      <c r="P32" s="5">
        <f t="shared" si="4"/>
        <v>-1.234452760583157</v>
      </c>
      <c r="Q32" s="4">
        <f t="shared" si="5"/>
        <v>0.05</v>
      </c>
      <c r="R32" s="4">
        <f t="shared" si="6"/>
        <v>1.91</v>
      </c>
    </row>
    <row r="33" spans="1:18" ht="12.75">
      <c r="A33" s="4">
        <f>'raw data'!H33</f>
        <v>31</v>
      </c>
      <c r="B33" s="10">
        <f>'raw data'!U33</f>
        <v>41278</v>
      </c>
      <c r="C33" s="4">
        <f>'raw data'!R33</f>
        <v>0</v>
      </c>
      <c r="D33" s="1">
        <f>'raw data'!Z33</f>
        <v>2625</v>
      </c>
      <c r="E33" s="1">
        <f>'raw data'!AA33</f>
        <v>38000</v>
      </c>
      <c r="F33" s="2">
        <f>'raw data'!AB33</f>
        <v>1225.8064516129032</v>
      </c>
      <c r="G33" s="4">
        <f>'raw data'!A33</f>
        <v>7.199999999999999</v>
      </c>
      <c r="H33" s="4">
        <f>'raw data'!B33</f>
        <v>5.04</v>
      </c>
      <c r="I33" s="4">
        <f>'raw data'!C33</f>
        <v>0.36</v>
      </c>
      <c r="J33" s="5">
        <f>'raw data'!D33</f>
        <v>0.36</v>
      </c>
      <c r="K33" s="3">
        <f>'raw data'!AC33</f>
        <v>0</v>
      </c>
      <c r="L33" s="5">
        <f t="shared" si="0"/>
        <v>5.35</v>
      </c>
      <c r="M33" s="5">
        <f t="shared" si="1"/>
        <v>2.6559999999999997</v>
      </c>
      <c r="N33" s="5">
        <f t="shared" si="2"/>
        <v>1.373487301878344</v>
      </c>
      <c r="O33" s="5">
        <f t="shared" si="3"/>
        <v>6.776461905635032</v>
      </c>
      <c r="P33" s="5">
        <f t="shared" si="4"/>
        <v>-1.4644619056350328</v>
      </c>
      <c r="Q33" s="4">
        <f t="shared" si="5"/>
        <v>0.36</v>
      </c>
      <c r="R33" s="4">
        <f t="shared" si="6"/>
        <v>2.27</v>
      </c>
    </row>
    <row r="34" spans="1:18" ht="12.75">
      <c r="A34" s="4">
        <f>'raw data'!H34</f>
        <v>32</v>
      </c>
      <c r="B34" s="10">
        <f>'raw data'!U34</f>
        <v>41282</v>
      </c>
      <c r="C34" s="4">
        <f>'raw data'!R34</f>
        <v>1</v>
      </c>
      <c r="D34" s="1">
        <f>'raw data'!Z34</f>
        <v>1625</v>
      </c>
      <c r="E34" s="1">
        <f>'raw data'!AA34</f>
        <v>39625</v>
      </c>
      <c r="F34" s="2">
        <f>'raw data'!AB34</f>
        <v>1238.28125</v>
      </c>
      <c r="G34" s="4">
        <f>'raw data'!A34</f>
        <v>4.4</v>
      </c>
      <c r="H34" s="4">
        <f>'raw data'!B34</f>
        <v>3.08</v>
      </c>
      <c r="I34" s="4">
        <f>'raw data'!C34</f>
        <v>0.22</v>
      </c>
      <c r="J34" s="5">
        <f>'raw data'!D34</f>
        <v>0.22</v>
      </c>
      <c r="K34" s="3">
        <f>'raw data'!AC34</f>
        <v>0</v>
      </c>
      <c r="L34" s="5">
        <f t="shared" si="0"/>
        <v>5.569999999999999</v>
      </c>
      <c r="M34" s="5">
        <f t="shared" si="1"/>
        <v>2.8579999999999997</v>
      </c>
      <c r="N34" s="5">
        <f t="shared" si="2"/>
        <v>1.491207917304485</v>
      </c>
      <c r="O34" s="5">
        <f t="shared" si="3"/>
        <v>7.331623751913455</v>
      </c>
      <c r="P34" s="5">
        <f t="shared" si="4"/>
        <v>-1.6156237519134553</v>
      </c>
      <c r="Q34" s="4">
        <f t="shared" si="5"/>
        <v>0.22</v>
      </c>
      <c r="R34" s="4">
        <f t="shared" si="6"/>
        <v>2.49</v>
      </c>
    </row>
    <row r="35" spans="1:18" ht="12.75">
      <c r="A35" s="4">
        <f>'raw data'!H35</f>
        <v>33</v>
      </c>
      <c r="B35" s="10">
        <f>'raw data'!U35</f>
        <v>41283</v>
      </c>
      <c r="C35" s="4">
        <f>'raw data'!R35</f>
        <v>0</v>
      </c>
      <c r="D35" s="1">
        <f>'raw data'!Z35</f>
        <v>-4125</v>
      </c>
      <c r="E35" s="1">
        <f>'raw data'!AA35</f>
        <v>35500</v>
      </c>
      <c r="F35" s="2">
        <f>'raw data'!AB35</f>
        <v>1075.7575757575758</v>
      </c>
      <c r="G35" s="4">
        <f>'raw data'!A35</f>
        <v>-11.200000000000001</v>
      </c>
      <c r="H35" s="4">
        <f>'raw data'!B35</f>
        <v>-7.840000000000001</v>
      </c>
      <c r="I35" s="4">
        <f>'raw data'!C35</f>
        <v>-0.56</v>
      </c>
      <c r="J35" s="5">
        <f>'raw data'!D35</f>
        <v>-0.56</v>
      </c>
      <c r="K35" s="3">
        <f>'raw data'!AC35</f>
        <v>0</v>
      </c>
      <c r="L35" s="5">
        <f t="shared" si="0"/>
        <v>5.01</v>
      </c>
      <c r="M35" s="5">
        <f t="shared" si="1"/>
        <v>3.057</v>
      </c>
      <c r="N35" s="5">
        <f t="shared" si="2"/>
        <v>1.4999617538983772</v>
      </c>
      <c r="O35" s="5">
        <f t="shared" si="3"/>
        <v>7.556885261695131</v>
      </c>
      <c r="P35" s="5">
        <f t="shared" si="4"/>
        <v>-1.4428852616951313</v>
      </c>
      <c r="Q35" s="4">
        <f t="shared" si="5"/>
        <v>-0.56</v>
      </c>
      <c r="R35" s="4">
        <f t="shared" si="6"/>
        <v>1.9300000000000002</v>
      </c>
    </row>
    <row r="36" spans="1:18" ht="12.75">
      <c r="A36" s="4">
        <f>'raw data'!H36</f>
        <v>34</v>
      </c>
      <c r="B36" s="10">
        <f>'raw data'!U36</f>
        <v>41288</v>
      </c>
      <c r="C36" s="4">
        <f>'raw data'!R36</f>
        <v>0</v>
      </c>
      <c r="D36" s="1">
        <f>'raw data'!Z36</f>
        <v>3375</v>
      </c>
      <c r="E36" s="1">
        <f>'raw data'!AA36</f>
        <v>38875</v>
      </c>
      <c r="F36" s="2">
        <f>'raw data'!AB36</f>
        <v>1143.3823529411766</v>
      </c>
      <c r="G36" s="4">
        <f>'raw data'!A36</f>
        <v>9.200000000000001</v>
      </c>
      <c r="H36" s="4">
        <f>'raw data'!B36</f>
        <v>6.44</v>
      </c>
      <c r="I36" s="4">
        <f>'raw data'!C36</f>
        <v>0.46</v>
      </c>
      <c r="J36" s="5">
        <f>'raw data'!D36</f>
        <v>0.46</v>
      </c>
      <c r="K36" s="3">
        <f>'raw data'!AC36</f>
        <v>0</v>
      </c>
      <c r="L36" s="5">
        <f t="shared" si="0"/>
        <v>5.47</v>
      </c>
      <c r="M36" s="5">
        <f t="shared" si="1"/>
        <v>3.306</v>
      </c>
      <c r="N36" s="5">
        <f t="shared" si="2"/>
        <v>1.4643281196867257</v>
      </c>
      <c r="O36" s="5">
        <f t="shared" si="3"/>
        <v>7.698984359060177</v>
      </c>
      <c r="P36" s="5">
        <f t="shared" si="4"/>
        <v>-1.0869843590601773</v>
      </c>
      <c r="Q36" s="4">
        <f t="shared" si="5"/>
        <v>0.46</v>
      </c>
      <c r="R36" s="4">
        <f t="shared" si="6"/>
        <v>2.39</v>
      </c>
    </row>
    <row r="37" spans="1:18" ht="12.75">
      <c r="A37" s="4">
        <f>'raw data'!H37</f>
        <v>35</v>
      </c>
      <c r="B37" s="10">
        <f>'raw data'!U37</f>
        <v>41289</v>
      </c>
      <c r="C37" s="4">
        <f>'raw data'!R37</f>
        <v>1</v>
      </c>
      <c r="D37" s="1">
        <f>'raw data'!Z37</f>
        <v>-1500</v>
      </c>
      <c r="E37" s="1">
        <f>'raw data'!AA37</f>
        <v>37375</v>
      </c>
      <c r="F37" s="2">
        <f>'raw data'!AB37</f>
        <v>1067.857142857143</v>
      </c>
      <c r="G37" s="4">
        <f>'raw data'!A37</f>
        <v>-4</v>
      </c>
      <c r="H37" s="4">
        <f>'raw data'!B37</f>
        <v>-2.8000000000000003</v>
      </c>
      <c r="I37" s="4">
        <f>'raw data'!C37</f>
        <v>-0.2</v>
      </c>
      <c r="J37" s="5">
        <f>'raw data'!D37</f>
        <v>-0.2</v>
      </c>
      <c r="K37" s="3">
        <f>'raw data'!AC37</f>
        <v>0</v>
      </c>
      <c r="L37" s="5">
        <f t="shared" si="0"/>
        <v>5.27</v>
      </c>
      <c r="M37" s="5">
        <f t="shared" si="1"/>
        <v>3.5424999999999995</v>
      </c>
      <c r="N37" s="5">
        <f t="shared" si="2"/>
        <v>1.3732170258192997</v>
      </c>
      <c r="O37" s="5">
        <f t="shared" si="3"/>
        <v>7.6621510774578985</v>
      </c>
      <c r="P37" s="5">
        <f t="shared" si="4"/>
        <v>-0.5771510774578994</v>
      </c>
      <c r="Q37" s="4">
        <f t="shared" si="5"/>
        <v>-0.2</v>
      </c>
      <c r="R37" s="4">
        <f t="shared" si="6"/>
        <v>2.19</v>
      </c>
    </row>
    <row r="38" spans="1:18" ht="12.75">
      <c r="A38" s="4">
        <f>'raw data'!H38</f>
        <v>36</v>
      </c>
      <c r="B38" s="10">
        <f>'raw data'!U38</f>
        <v>41290</v>
      </c>
      <c r="C38" s="4">
        <f>'raw data'!R38</f>
        <v>0</v>
      </c>
      <c r="D38" s="1">
        <f>'raw data'!Z38</f>
        <v>-3250</v>
      </c>
      <c r="E38" s="1">
        <f>'raw data'!AA38</f>
        <v>34125</v>
      </c>
      <c r="F38" s="2">
        <f>'raw data'!AB38</f>
        <v>947.9166666666666</v>
      </c>
      <c r="G38" s="4">
        <f>'raw data'!A38</f>
        <v>-8.8</v>
      </c>
      <c r="H38" s="4">
        <f>'raw data'!B38</f>
        <v>-6.16</v>
      </c>
      <c r="I38" s="4">
        <f>'raw data'!C38</f>
        <v>-0.44</v>
      </c>
      <c r="J38" s="5">
        <f>'raw data'!D38</f>
        <v>-0.44</v>
      </c>
      <c r="K38" s="3">
        <f>'raw data'!AC38</f>
        <v>0</v>
      </c>
      <c r="L38" s="5">
        <f t="shared" si="0"/>
        <v>4.829999999999999</v>
      </c>
      <c r="M38" s="5">
        <f t="shared" si="1"/>
        <v>3.742</v>
      </c>
      <c r="N38" s="5">
        <f t="shared" si="2"/>
        <v>1.2436559009629629</v>
      </c>
      <c r="O38" s="5">
        <f t="shared" si="3"/>
        <v>7.472967702888889</v>
      </c>
      <c r="P38" s="5">
        <f t="shared" si="4"/>
        <v>0.011032297111111422</v>
      </c>
      <c r="Q38" s="4">
        <f t="shared" si="5"/>
        <v>0</v>
      </c>
      <c r="R38" s="4">
        <f t="shared" si="6"/>
        <v>2.19</v>
      </c>
    </row>
    <row r="39" spans="1:18" ht="12.75">
      <c r="A39" s="4">
        <f>'raw data'!H39</f>
        <v>37</v>
      </c>
      <c r="B39" s="10">
        <f>'raw data'!U39</f>
        <v>41291</v>
      </c>
      <c r="C39" s="4">
        <f>'raw data'!R39</f>
        <v>0</v>
      </c>
      <c r="D39" s="1">
        <f>'raw data'!Z39</f>
        <v>125</v>
      </c>
      <c r="E39" s="1">
        <f>'raw data'!AA39</f>
        <v>34250</v>
      </c>
      <c r="F39" s="2">
        <f>'raw data'!AB39</f>
        <v>925.6756756756756</v>
      </c>
      <c r="G39" s="4">
        <f>'raw data'!A39</f>
        <v>0.4</v>
      </c>
      <c r="H39" s="4">
        <f>'raw data'!B39</f>
        <v>0.28</v>
      </c>
      <c r="I39" s="4">
        <f>'raw data'!C39</f>
        <v>0.02</v>
      </c>
      <c r="J39" s="5">
        <f>'raw data'!D39</f>
        <v>0.02</v>
      </c>
      <c r="K39" s="3">
        <f>'raw data'!AC39</f>
        <v>0</v>
      </c>
      <c r="L39" s="5">
        <f t="shared" si="0"/>
        <v>4.849999999999999</v>
      </c>
      <c r="M39" s="5">
        <f t="shared" si="1"/>
        <v>3.88</v>
      </c>
      <c r="N39" s="5">
        <f t="shared" si="2"/>
        <v>1.2031668738441017</v>
      </c>
      <c r="O39" s="5">
        <f t="shared" si="3"/>
        <v>7.489500621532305</v>
      </c>
      <c r="P39" s="5">
        <f t="shared" si="4"/>
        <v>0.27049937846769456</v>
      </c>
      <c r="Q39" s="4">
        <f t="shared" si="5"/>
        <v>0</v>
      </c>
      <c r="R39" s="4">
        <f t="shared" si="6"/>
        <v>2.19</v>
      </c>
    </row>
    <row r="40" spans="1:18" ht="12.75">
      <c r="A40" s="4">
        <f>'raw data'!H40</f>
        <v>38</v>
      </c>
      <c r="B40" s="10">
        <f>'raw data'!U40</f>
        <v>41298</v>
      </c>
      <c r="C40" s="4">
        <f>'raw data'!R40</f>
        <v>0</v>
      </c>
      <c r="D40" s="1">
        <f>'raw data'!Z40</f>
        <v>-2375</v>
      </c>
      <c r="E40" s="1">
        <f>'raw data'!AA40</f>
        <v>31875</v>
      </c>
      <c r="F40" s="2">
        <f>'raw data'!AB40</f>
        <v>838.8157894736842</v>
      </c>
      <c r="G40" s="4">
        <f>'raw data'!A40</f>
        <v>-6.2</v>
      </c>
      <c r="H40" s="4">
        <f>'raw data'!B40</f>
        <v>-4.34</v>
      </c>
      <c r="I40" s="4">
        <f>'raw data'!C40</f>
        <v>-0.31</v>
      </c>
      <c r="J40" s="5">
        <f>'raw data'!D40</f>
        <v>-0.31</v>
      </c>
      <c r="K40" s="3">
        <f>'raw data'!AC40</f>
        <v>0</v>
      </c>
      <c r="L40" s="5">
        <f t="shared" si="0"/>
        <v>4.539999999999999</v>
      </c>
      <c r="M40" s="5">
        <f t="shared" si="1"/>
        <v>3.9879999999999995</v>
      </c>
      <c r="N40" s="5">
        <f t="shared" si="2"/>
        <v>1.1575136693520485</v>
      </c>
      <c r="O40" s="5">
        <f t="shared" si="3"/>
        <v>7.460541008056145</v>
      </c>
      <c r="P40" s="5">
        <f t="shared" si="4"/>
        <v>0.5154589919438539</v>
      </c>
      <c r="Q40" s="4">
        <f t="shared" si="5"/>
        <v>-0.31</v>
      </c>
      <c r="R40" s="4">
        <f t="shared" si="6"/>
        <v>1.88</v>
      </c>
    </row>
    <row r="41" spans="1:18" ht="12.75">
      <c r="A41" s="4">
        <f>'raw data'!H41</f>
        <v>39</v>
      </c>
      <c r="B41" s="10">
        <f>'raw data'!U41</f>
        <v>41299</v>
      </c>
      <c r="C41" s="4">
        <f>'raw data'!R41</f>
        <v>0</v>
      </c>
      <c r="D41" s="1">
        <f>'raw data'!Z41</f>
        <v>-250</v>
      </c>
      <c r="E41" s="1">
        <f>'raw data'!AA41</f>
        <v>31625</v>
      </c>
      <c r="F41" s="2">
        <f>'raw data'!AB41</f>
        <v>810.8974358974359</v>
      </c>
      <c r="G41" s="4">
        <f>'raw data'!A41</f>
        <v>-0.6</v>
      </c>
      <c r="H41" s="4">
        <f>'raw data'!B41</f>
        <v>-0.42</v>
      </c>
      <c r="I41" s="4">
        <f>'raw data'!C41</f>
        <v>-0.03</v>
      </c>
      <c r="J41" s="5">
        <f>'raw data'!D41</f>
        <v>-0.03</v>
      </c>
      <c r="K41" s="3">
        <f>'raw data'!AC41</f>
        <v>0</v>
      </c>
      <c r="L41" s="5">
        <f t="shared" si="0"/>
        <v>4.509999999999999</v>
      </c>
      <c r="M41" s="5">
        <f t="shared" si="1"/>
        <v>4.087</v>
      </c>
      <c r="N41" s="5">
        <f t="shared" si="2"/>
        <v>1.1099459446297362</v>
      </c>
      <c r="O41" s="5">
        <f t="shared" si="3"/>
        <v>7.4168378338892085</v>
      </c>
      <c r="P41" s="5">
        <f t="shared" si="4"/>
        <v>0.757162166110791</v>
      </c>
      <c r="Q41" s="4">
        <f t="shared" si="5"/>
        <v>0</v>
      </c>
      <c r="R41" s="4">
        <f t="shared" si="6"/>
        <v>1.88</v>
      </c>
    </row>
    <row r="42" spans="1:18" ht="12.75">
      <c r="A42" s="4">
        <f>'raw data'!H42</f>
        <v>40</v>
      </c>
      <c r="B42" s="10">
        <f>'raw data'!U42</f>
        <v>41302</v>
      </c>
      <c r="C42" s="4">
        <f>'raw data'!R42</f>
        <v>1</v>
      </c>
      <c r="D42" s="1">
        <f>'raw data'!Z42</f>
        <v>-1500</v>
      </c>
      <c r="E42" s="1">
        <f>'raw data'!AA42</f>
        <v>30125</v>
      </c>
      <c r="F42" s="2">
        <f>'raw data'!AB42</f>
        <v>753.125</v>
      </c>
      <c r="G42" s="4">
        <f>'raw data'!A42</f>
        <v>-4</v>
      </c>
      <c r="H42" s="4">
        <f>'raw data'!B42</f>
        <v>-2.8000000000000003</v>
      </c>
      <c r="I42" s="4">
        <f>'raw data'!C42</f>
        <v>-0.2</v>
      </c>
      <c r="J42" s="5">
        <f>'raw data'!D42</f>
        <v>-0.2</v>
      </c>
      <c r="K42" s="3">
        <f>'raw data'!AC42</f>
        <v>0</v>
      </c>
      <c r="L42" s="5">
        <f t="shared" si="0"/>
        <v>4.309999999999999</v>
      </c>
      <c r="M42" s="5">
        <f t="shared" si="1"/>
        <v>4.1690000000000005</v>
      </c>
      <c r="N42" s="5">
        <f t="shared" si="2"/>
        <v>1.0591699828788435</v>
      </c>
      <c r="O42" s="5">
        <f t="shared" si="3"/>
        <v>7.34650994863653</v>
      </c>
      <c r="P42" s="5">
        <f t="shared" si="4"/>
        <v>0.9914900513634701</v>
      </c>
      <c r="Q42" s="4">
        <f t="shared" si="5"/>
        <v>0</v>
      </c>
      <c r="R42" s="4">
        <f t="shared" si="6"/>
        <v>1.88</v>
      </c>
    </row>
    <row r="43" spans="1:18" ht="12.75">
      <c r="A43" s="4">
        <f>'raw data'!H43</f>
        <v>41</v>
      </c>
      <c r="B43" s="10">
        <f>'raw data'!U43</f>
        <v>41303</v>
      </c>
      <c r="C43" s="4">
        <f>'raw data'!R43</f>
        <v>0</v>
      </c>
      <c r="D43" s="1">
        <f>'raw data'!Z43</f>
        <v>125</v>
      </c>
      <c r="E43" s="1">
        <f>'raw data'!AA43</f>
        <v>30250</v>
      </c>
      <c r="F43" s="2">
        <f>'raw data'!AB43</f>
        <v>737.8048780487804</v>
      </c>
      <c r="G43" s="4">
        <f>'raw data'!A43</f>
        <v>0.2</v>
      </c>
      <c r="H43" s="4">
        <f>'raw data'!B43</f>
        <v>0.14</v>
      </c>
      <c r="I43" s="4">
        <f>'raw data'!C43</f>
        <v>0.01</v>
      </c>
      <c r="J43" s="5">
        <f>'raw data'!D43</f>
        <v>0.01</v>
      </c>
      <c r="K43" s="3">
        <f>'raw data'!AC43</f>
        <v>0</v>
      </c>
      <c r="L43" s="5">
        <f t="shared" si="0"/>
        <v>4.3199999999999985</v>
      </c>
      <c r="M43" s="5">
        <f t="shared" si="1"/>
        <v>4.231</v>
      </c>
      <c r="N43" s="5">
        <f t="shared" si="2"/>
        <v>1.027899749361213</v>
      </c>
      <c r="O43" s="5">
        <f t="shared" si="3"/>
        <v>7.314699248083639</v>
      </c>
      <c r="P43" s="5">
        <f t="shared" si="4"/>
        <v>1.1473007519163607</v>
      </c>
      <c r="Q43" s="4">
        <f t="shared" si="5"/>
        <v>0</v>
      </c>
      <c r="R43" s="4">
        <f t="shared" si="6"/>
        <v>1.88</v>
      </c>
    </row>
    <row r="44" spans="1:18" ht="12.75">
      <c r="A44" s="4">
        <f>'raw data'!H44</f>
        <v>42</v>
      </c>
      <c r="B44" s="10">
        <f>'raw data'!U44</f>
        <v>41304</v>
      </c>
      <c r="C44" s="4">
        <f>'raw data'!R44</f>
        <v>1</v>
      </c>
      <c r="D44" s="1">
        <f>'raw data'!Z44</f>
        <v>-875</v>
      </c>
      <c r="E44" s="1">
        <f>'raw data'!AA44</f>
        <v>29375</v>
      </c>
      <c r="F44" s="2">
        <f>'raw data'!AB44</f>
        <v>699.4047619047619</v>
      </c>
      <c r="G44" s="4">
        <f>'raw data'!A44</f>
        <v>-2.4</v>
      </c>
      <c r="H44" s="4">
        <f>'raw data'!B44</f>
        <v>-1.68</v>
      </c>
      <c r="I44" s="4">
        <f>'raw data'!C44</f>
        <v>-0.12</v>
      </c>
      <c r="J44" s="5">
        <f>'raw data'!D44</f>
        <v>-0.12</v>
      </c>
      <c r="K44" s="3">
        <f>'raw data'!AC44</f>
        <v>0</v>
      </c>
      <c r="L44" s="5">
        <f t="shared" si="0"/>
        <v>4.199999999999998</v>
      </c>
      <c r="M44" s="5">
        <f t="shared" si="1"/>
        <v>4.286499999999999</v>
      </c>
      <c r="N44" s="5">
        <f t="shared" si="2"/>
        <v>0.9924041780603192</v>
      </c>
      <c r="O44" s="5">
        <f t="shared" si="3"/>
        <v>7.263712534180957</v>
      </c>
      <c r="P44" s="5">
        <f t="shared" si="4"/>
        <v>1.3092874658190414</v>
      </c>
      <c r="Q44" s="4">
        <f t="shared" si="5"/>
        <v>0</v>
      </c>
      <c r="R44" s="4">
        <f t="shared" si="6"/>
        <v>1.88</v>
      </c>
    </row>
    <row r="45" spans="1:18" ht="12.75">
      <c r="A45" s="4">
        <f>'raw data'!H45</f>
        <v>43</v>
      </c>
      <c r="B45" s="10">
        <f>'raw data'!U45</f>
        <v>41305</v>
      </c>
      <c r="C45" s="4">
        <f>'raw data'!R45</f>
        <v>1</v>
      </c>
      <c r="D45" s="1">
        <f>'raw data'!Z45</f>
        <v>4750</v>
      </c>
      <c r="E45" s="1">
        <f>'raw data'!AA45</f>
        <v>34125</v>
      </c>
      <c r="F45" s="2">
        <f>'raw data'!AB45</f>
        <v>793.6046511627907</v>
      </c>
      <c r="G45" s="4">
        <f>'raw data'!A45</f>
        <v>12.6</v>
      </c>
      <c r="H45" s="4">
        <f>'raw data'!B45</f>
        <v>8.82</v>
      </c>
      <c r="I45" s="4">
        <f>'raw data'!C45</f>
        <v>0.63</v>
      </c>
      <c r="J45" s="5">
        <f>'raw data'!D45</f>
        <v>0.63</v>
      </c>
      <c r="K45" s="3">
        <f>'raw data'!AC45</f>
        <v>0</v>
      </c>
      <c r="L45" s="5">
        <f t="shared" si="0"/>
        <v>4.829999999999998</v>
      </c>
      <c r="M45" s="5">
        <f t="shared" si="1"/>
        <v>4.377999999999999</v>
      </c>
      <c r="N45" s="5">
        <f t="shared" si="2"/>
        <v>0.9510470684018688</v>
      </c>
      <c r="O45" s="5">
        <f t="shared" si="3"/>
        <v>7.231141205205605</v>
      </c>
      <c r="P45" s="5">
        <f t="shared" si="4"/>
        <v>1.524858794794393</v>
      </c>
      <c r="Q45" s="4">
        <f t="shared" si="5"/>
        <v>0</v>
      </c>
      <c r="R45" s="4">
        <f t="shared" si="6"/>
        <v>1.88</v>
      </c>
    </row>
    <row r="46" spans="1:18" ht="12.75">
      <c r="A46" s="4">
        <f>'raw data'!H46</f>
        <v>44</v>
      </c>
      <c r="B46" s="10">
        <f>'raw data'!U46</f>
        <v>41306</v>
      </c>
      <c r="C46" s="4">
        <f>'raw data'!R46</f>
        <v>0</v>
      </c>
      <c r="D46" s="1">
        <f>'raw data'!Z46</f>
        <v>4625</v>
      </c>
      <c r="E46" s="1">
        <f>'raw data'!AA46</f>
        <v>38750</v>
      </c>
      <c r="F46" s="2">
        <f>'raw data'!AB46</f>
        <v>880.6818181818181</v>
      </c>
      <c r="G46" s="4">
        <f>'raw data'!A46</f>
        <v>12.2</v>
      </c>
      <c r="H46" s="4">
        <f>'raw data'!B46</f>
        <v>8.54</v>
      </c>
      <c r="I46" s="4">
        <f>'raw data'!C46</f>
        <v>0.61</v>
      </c>
      <c r="J46" s="5">
        <f>'raw data'!D46</f>
        <v>0.61</v>
      </c>
      <c r="K46" s="3">
        <f>'raw data'!AC46</f>
        <v>0</v>
      </c>
      <c r="L46" s="5">
        <f t="shared" si="0"/>
        <v>5.439999999999999</v>
      </c>
      <c r="M46" s="5">
        <f t="shared" si="1"/>
        <v>4.4944999999999995</v>
      </c>
      <c r="N46" s="5">
        <f t="shared" si="2"/>
        <v>0.9300224954834498</v>
      </c>
      <c r="O46" s="5">
        <f t="shared" si="3"/>
        <v>7.284567486450349</v>
      </c>
      <c r="P46" s="5">
        <f t="shared" si="4"/>
        <v>1.70443251354965</v>
      </c>
      <c r="Q46" s="4">
        <f t="shared" si="5"/>
        <v>0</v>
      </c>
      <c r="R46" s="4">
        <f t="shared" si="6"/>
        <v>1.88</v>
      </c>
    </row>
    <row r="47" spans="1:18" ht="12.75">
      <c r="A47" s="4">
        <f>'raw data'!H47</f>
        <v>45</v>
      </c>
      <c r="B47" s="10">
        <f>'raw data'!U47</f>
        <v>41309</v>
      </c>
      <c r="C47" s="4">
        <f>'raw data'!R47</f>
        <v>1</v>
      </c>
      <c r="D47" s="1">
        <f>'raw data'!Z47</f>
        <v>4000</v>
      </c>
      <c r="E47" s="1">
        <f>'raw data'!AA47</f>
        <v>42750</v>
      </c>
      <c r="F47" s="2">
        <f>'raw data'!AB47</f>
        <v>950</v>
      </c>
      <c r="G47" s="4">
        <f>'raw data'!A47</f>
        <v>10.8</v>
      </c>
      <c r="H47" s="4">
        <f>'raw data'!B47</f>
        <v>7.5600000000000005</v>
      </c>
      <c r="I47" s="4">
        <f>'raw data'!C47</f>
        <v>0.54</v>
      </c>
      <c r="J47" s="5">
        <f>'raw data'!D47</f>
        <v>0.54</v>
      </c>
      <c r="K47" s="3">
        <f>'raw data'!AC47</f>
        <v>0</v>
      </c>
      <c r="L47" s="5">
        <f t="shared" si="0"/>
        <v>5.979999999999999</v>
      </c>
      <c r="M47" s="5">
        <f t="shared" si="1"/>
        <v>4.648999999999999</v>
      </c>
      <c r="N47" s="5">
        <f t="shared" si="2"/>
        <v>0.9057936328232591</v>
      </c>
      <c r="O47" s="5">
        <f t="shared" si="3"/>
        <v>7.366380898469776</v>
      </c>
      <c r="P47" s="5">
        <f t="shared" si="4"/>
        <v>1.931619101530222</v>
      </c>
      <c r="Q47" s="4">
        <f t="shared" si="5"/>
        <v>0.54</v>
      </c>
      <c r="R47" s="4">
        <f t="shared" si="6"/>
        <v>2.42</v>
      </c>
    </row>
    <row r="48" spans="1:18" ht="12.75">
      <c r="A48" s="4">
        <f>'raw data'!H48</f>
        <v>46</v>
      </c>
      <c r="B48" s="10">
        <f>'raw data'!U48</f>
        <v>41313</v>
      </c>
      <c r="C48" s="4">
        <f>'raw data'!R48</f>
        <v>0</v>
      </c>
      <c r="D48" s="1">
        <f>'raw data'!Z48</f>
        <v>250</v>
      </c>
      <c r="E48" s="1">
        <f>'raw data'!AA48</f>
        <v>43000</v>
      </c>
      <c r="F48" s="2">
        <f>'raw data'!AB48</f>
        <v>934.7826086956521</v>
      </c>
      <c r="G48" s="4">
        <f>'raw data'!A48</f>
        <v>0.8</v>
      </c>
      <c r="H48" s="4">
        <f>'raw data'!B48</f>
        <v>0.56</v>
      </c>
      <c r="I48" s="4">
        <f>'raw data'!C48</f>
        <v>0.04</v>
      </c>
      <c r="J48" s="5">
        <f>'raw data'!D48</f>
        <v>0.04</v>
      </c>
      <c r="K48" s="3">
        <f>'raw data'!AC48</f>
        <v>0</v>
      </c>
      <c r="L48" s="5">
        <f t="shared" si="0"/>
        <v>6.019999999999999</v>
      </c>
      <c r="M48" s="5">
        <f t="shared" si="1"/>
        <v>4.795499999999999</v>
      </c>
      <c r="N48" s="5">
        <f t="shared" si="2"/>
        <v>0.8768572769901211</v>
      </c>
      <c r="O48" s="5">
        <f t="shared" si="3"/>
        <v>7.426071830970362</v>
      </c>
      <c r="P48" s="5">
        <f t="shared" si="4"/>
        <v>2.1649281690296354</v>
      </c>
      <c r="Q48" s="4">
        <f t="shared" si="5"/>
        <v>0.04</v>
      </c>
      <c r="R48" s="4">
        <f t="shared" si="6"/>
        <v>2.46</v>
      </c>
    </row>
    <row r="49" spans="1:18" ht="12.75">
      <c r="A49" s="4">
        <f>'raw data'!H49</f>
        <v>47</v>
      </c>
      <c r="B49" s="10">
        <f>'raw data'!U49</f>
        <v>41318</v>
      </c>
      <c r="C49" s="4">
        <f>'raw data'!R49</f>
        <v>0</v>
      </c>
      <c r="D49" s="1">
        <f>'raw data'!Z49</f>
        <v>2250</v>
      </c>
      <c r="E49" s="1">
        <f>'raw data'!AA49</f>
        <v>45250</v>
      </c>
      <c r="F49" s="2">
        <f>'raw data'!AB49</f>
        <v>962.7659574468086</v>
      </c>
      <c r="G49" s="4">
        <f>'raw data'!A49</f>
        <v>6.000000000000001</v>
      </c>
      <c r="H49" s="4">
        <f>'raw data'!B49</f>
        <v>4.200000000000001</v>
      </c>
      <c r="I49" s="4">
        <f>'raw data'!C49</f>
        <v>0.30000000000000004</v>
      </c>
      <c r="J49" s="5">
        <f>'raw data'!D49</f>
        <v>0.30000000000000004</v>
      </c>
      <c r="K49" s="3">
        <f>'raw data'!AC49</f>
        <v>0</v>
      </c>
      <c r="L49" s="5">
        <f t="shared" si="0"/>
        <v>6.3199999999999985</v>
      </c>
      <c r="M49" s="5">
        <f t="shared" si="1"/>
        <v>4.989499999999999</v>
      </c>
      <c r="N49" s="5">
        <f t="shared" si="2"/>
        <v>0.7480393671036598</v>
      </c>
      <c r="O49" s="5">
        <f t="shared" si="3"/>
        <v>7.233618101310978</v>
      </c>
      <c r="P49" s="5">
        <f t="shared" si="4"/>
        <v>2.7453818986890193</v>
      </c>
      <c r="Q49" s="4">
        <f t="shared" si="5"/>
        <v>0.30000000000000004</v>
      </c>
      <c r="R49" s="4">
        <f t="shared" si="6"/>
        <v>2.76</v>
      </c>
    </row>
    <row r="50" spans="1:18" ht="12.75">
      <c r="A50" s="4">
        <f>'raw data'!H50</f>
        <v>48</v>
      </c>
      <c r="B50" s="10">
        <f>'raw data'!U50</f>
        <v>41324</v>
      </c>
      <c r="C50" s="4">
        <f>'raw data'!R50</f>
        <v>0</v>
      </c>
      <c r="D50" s="1">
        <f>'raw data'!Z50</f>
        <v>500</v>
      </c>
      <c r="E50" s="1">
        <f>'raw data'!AA50</f>
        <v>45750</v>
      </c>
      <c r="F50" s="2">
        <f>'raw data'!AB50</f>
        <v>953.125</v>
      </c>
      <c r="G50" s="4">
        <f>'raw data'!A50</f>
        <v>1.4000000000000001</v>
      </c>
      <c r="H50" s="4">
        <f>'raw data'!B50</f>
        <v>0.9800000000000001</v>
      </c>
      <c r="I50" s="4">
        <f>'raw data'!C50</f>
        <v>0.07</v>
      </c>
      <c r="J50" s="5">
        <f>'raw data'!D50</f>
        <v>0.07</v>
      </c>
      <c r="K50" s="3">
        <f>'raw data'!AC50</f>
        <v>0</v>
      </c>
      <c r="L50" s="5">
        <f t="shared" si="0"/>
        <v>6.389999999999999</v>
      </c>
      <c r="M50" s="5">
        <f t="shared" si="1"/>
        <v>5.156999999999998</v>
      </c>
      <c r="N50" s="5">
        <f t="shared" si="2"/>
        <v>0.6582040956868553</v>
      </c>
      <c r="O50" s="5">
        <f t="shared" si="3"/>
        <v>7.131612287060564</v>
      </c>
      <c r="P50" s="5">
        <f t="shared" si="4"/>
        <v>3.1823877129394322</v>
      </c>
      <c r="Q50" s="4">
        <f t="shared" si="5"/>
        <v>0</v>
      </c>
      <c r="R50" s="4">
        <f t="shared" si="6"/>
        <v>2.76</v>
      </c>
    </row>
    <row r="51" spans="1:18" ht="12.75">
      <c r="A51" s="4">
        <f>'raw data'!H51</f>
        <v>49</v>
      </c>
      <c r="B51" s="10">
        <f>'raw data'!U51</f>
        <v>41325</v>
      </c>
      <c r="C51" s="4">
        <f>'raw data'!R51</f>
        <v>1</v>
      </c>
      <c r="D51" s="1">
        <f>'raw data'!Z51</f>
        <v>-1875</v>
      </c>
      <c r="E51" s="1">
        <f>'raw data'!AA51</f>
        <v>43875</v>
      </c>
      <c r="F51" s="2">
        <f>'raw data'!AB51</f>
        <v>895.4081632653061</v>
      </c>
      <c r="G51" s="4">
        <f>'raw data'!A51</f>
        <v>-5</v>
      </c>
      <c r="H51" s="4">
        <f>'raw data'!B51</f>
        <v>-3.5</v>
      </c>
      <c r="I51" s="4">
        <f>'raw data'!C51</f>
        <v>-0.25</v>
      </c>
      <c r="J51" s="5">
        <f>'raw data'!D51</f>
        <v>-0.25</v>
      </c>
      <c r="K51" s="3">
        <f>'raw data'!AC51</f>
        <v>0</v>
      </c>
      <c r="L51" s="5">
        <f t="shared" si="0"/>
        <v>6.139999999999999</v>
      </c>
      <c r="M51" s="5">
        <f t="shared" si="1"/>
        <v>5.217</v>
      </c>
      <c r="N51" s="5">
        <f t="shared" si="2"/>
        <v>0.6912467759513573</v>
      </c>
      <c r="O51" s="5">
        <f t="shared" si="3"/>
        <v>7.2907403278540714</v>
      </c>
      <c r="P51" s="5">
        <f t="shared" si="4"/>
        <v>3.143259672145928</v>
      </c>
      <c r="Q51" s="4">
        <f t="shared" si="5"/>
        <v>0</v>
      </c>
      <c r="R51" s="4">
        <f t="shared" si="6"/>
        <v>2.76</v>
      </c>
    </row>
    <row r="52" spans="1:18" ht="12.75">
      <c r="A52" s="4">
        <f>'raw data'!H52</f>
        <v>50</v>
      </c>
      <c r="B52" s="10">
        <f>'raw data'!U52</f>
        <v>41326</v>
      </c>
      <c r="C52" s="4">
        <f>'raw data'!R52</f>
        <v>1</v>
      </c>
      <c r="D52" s="1">
        <f>'raw data'!Z52</f>
        <v>3625</v>
      </c>
      <c r="E52" s="1">
        <f>'raw data'!AA52</f>
        <v>47500</v>
      </c>
      <c r="F52" s="2">
        <f>'raw data'!AB52</f>
        <v>950</v>
      </c>
      <c r="G52" s="4">
        <f>'raw data'!A52</f>
        <v>9.8</v>
      </c>
      <c r="H52" s="4">
        <f>'raw data'!B52</f>
        <v>6.859999999999999</v>
      </c>
      <c r="I52" s="4">
        <f>'raw data'!C52</f>
        <v>0.49</v>
      </c>
      <c r="J52" s="5">
        <f>'raw data'!D52</f>
        <v>0.49</v>
      </c>
      <c r="K52" s="3">
        <f>'raw data'!AC52</f>
        <v>0</v>
      </c>
      <c r="L52" s="5">
        <f t="shared" si="0"/>
        <v>6.629999999999999</v>
      </c>
      <c r="M52" s="5">
        <f t="shared" si="1"/>
        <v>5.298999999999999</v>
      </c>
      <c r="N52" s="5">
        <f t="shared" si="2"/>
        <v>0.7570434180693375</v>
      </c>
      <c r="O52" s="5">
        <f t="shared" si="3"/>
        <v>7.570130254208011</v>
      </c>
      <c r="P52" s="5">
        <f t="shared" si="4"/>
        <v>3.0278697457919863</v>
      </c>
      <c r="Q52" s="4">
        <f t="shared" si="5"/>
        <v>0.49</v>
      </c>
      <c r="R52" s="4">
        <f t="shared" si="6"/>
        <v>3.25</v>
      </c>
    </row>
    <row r="53" spans="1:18" ht="12.75">
      <c r="A53" s="4">
        <f>'raw data'!H53</f>
        <v>51</v>
      </c>
      <c r="B53" s="10">
        <f>'raw data'!U53</f>
        <v>41327</v>
      </c>
      <c r="C53" s="4">
        <f>'raw data'!R53</f>
        <v>0</v>
      </c>
      <c r="D53" s="1">
        <f>'raw data'!Z53</f>
        <v>-3750</v>
      </c>
      <c r="E53" s="1">
        <f>'raw data'!AA53</f>
        <v>43750</v>
      </c>
      <c r="F53" s="2">
        <f>'raw data'!AB53</f>
        <v>857.843137254902</v>
      </c>
      <c r="G53" s="4">
        <f>'raw data'!A53</f>
        <v>-9.8</v>
      </c>
      <c r="H53" s="4">
        <f>'raw data'!B53</f>
        <v>-6.859999999999999</v>
      </c>
      <c r="I53" s="4">
        <f>'raw data'!C53</f>
        <v>-0.49</v>
      </c>
      <c r="J53" s="5">
        <f>'raw data'!D53</f>
        <v>-0.49</v>
      </c>
      <c r="K53" s="3">
        <f>'raw data'!AC53</f>
        <v>0</v>
      </c>
      <c r="L53" s="5">
        <f t="shared" si="0"/>
        <v>6.139999999999999</v>
      </c>
      <c r="M53" s="5">
        <f t="shared" si="1"/>
        <v>5.338499999999998</v>
      </c>
      <c r="N53" s="5">
        <f t="shared" si="2"/>
        <v>0.7801030633664295</v>
      </c>
      <c r="O53" s="5">
        <f t="shared" si="3"/>
        <v>7.678809190099287</v>
      </c>
      <c r="P53" s="5">
        <f t="shared" si="4"/>
        <v>2.9981908099007093</v>
      </c>
      <c r="Q53" s="4">
        <f t="shared" si="5"/>
        <v>-0.49</v>
      </c>
      <c r="R53" s="4">
        <f t="shared" si="6"/>
        <v>2.76</v>
      </c>
    </row>
    <row r="54" spans="1:18" ht="12.75">
      <c r="A54" s="4">
        <f>'raw data'!H54</f>
        <v>52</v>
      </c>
      <c r="B54" s="10">
        <f>'raw data'!U54</f>
        <v>41333</v>
      </c>
      <c r="C54" s="4">
        <f>'raw data'!R54</f>
        <v>1</v>
      </c>
      <c r="D54" s="1">
        <f>'raw data'!Z54</f>
        <v>-2625</v>
      </c>
      <c r="E54" s="1">
        <f>'raw data'!AA54</f>
        <v>41125</v>
      </c>
      <c r="F54" s="2">
        <f>'raw data'!AB54</f>
        <v>790.8653846153846</v>
      </c>
      <c r="G54" s="4">
        <f>'raw data'!A54</f>
        <v>-6.800000000000001</v>
      </c>
      <c r="H54" s="4">
        <f>'raw data'!B54</f>
        <v>-4.760000000000001</v>
      </c>
      <c r="I54" s="4">
        <f>'raw data'!C54</f>
        <v>-0.34</v>
      </c>
      <c r="J54" s="5">
        <f>'raw data'!D54</f>
        <v>-0.34</v>
      </c>
      <c r="K54" s="3">
        <f>'raw data'!AC54</f>
        <v>0</v>
      </c>
      <c r="L54" s="5">
        <f t="shared" si="0"/>
        <v>5.799999999999999</v>
      </c>
      <c r="M54" s="5">
        <f t="shared" si="1"/>
        <v>5.349999999999999</v>
      </c>
      <c r="N54" s="5">
        <f t="shared" si="2"/>
        <v>0.7853728581481492</v>
      </c>
      <c r="O54" s="5">
        <f t="shared" si="3"/>
        <v>7.706118574444446</v>
      </c>
      <c r="P54" s="5">
        <f t="shared" si="4"/>
        <v>2.9938814255555513</v>
      </c>
      <c r="Q54" s="4">
        <f t="shared" si="5"/>
        <v>-0.34</v>
      </c>
      <c r="R54" s="4">
        <f t="shared" si="6"/>
        <v>2.42</v>
      </c>
    </row>
    <row r="55" spans="1:18" ht="12.75">
      <c r="A55" s="4">
        <f>'raw data'!H55</f>
        <v>53</v>
      </c>
      <c r="B55" s="10">
        <f>'raw data'!U55</f>
        <v>41337</v>
      </c>
      <c r="C55" s="4">
        <f>'raw data'!R55</f>
        <v>1</v>
      </c>
      <c r="D55" s="1">
        <f>'raw data'!Z55</f>
        <v>3625</v>
      </c>
      <c r="E55" s="1">
        <f>'raw data'!AA55</f>
        <v>44750</v>
      </c>
      <c r="F55" s="2">
        <f>'raw data'!AB55</f>
        <v>844.3396226415094</v>
      </c>
      <c r="G55" s="4">
        <f>'raw data'!A55</f>
        <v>9.6</v>
      </c>
      <c r="H55" s="4">
        <f>'raw data'!B55</f>
        <v>6.72</v>
      </c>
      <c r="I55" s="4">
        <f>'raw data'!C55</f>
        <v>0.48</v>
      </c>
      <c r="J55" s="5">
        <f>'raw data'!D55</f>
        <v>0.48</v>
      </c>
      <c r="K55" s="3">
        <f>'raw data'!AC55</f>
        <v>0</v>
      </c>
      <c r="L55" s="5">
        <f t="shared" si="0"/>
        <v>6.279999999999999</v>
      </c>
      <c r="M55" s="5">
        <f t="shared" si="1"/>
        <v>5.413499999999998</v>
      </c>
      <c r="N55" s="5">
        <f t="shared" si="2"/>
        <v>0.8074669620094983</v>
      </c>
      <c r="O55" s="5">
        <f t="shared" si="3"/>
        <v>7.835900886028493</v>
      </c>
      <c r="P55" s="5">
        <f t="shared" si="4"/>
        <v>2.9910991139715035</v>
      </c>
      <c r="Q55" s="4">
        <f t="shared" si="5"/>
        <v>0.48</v>
      </c>
      <c r="R55" s="4">
        <f t="shared" si="6"/>
        <v>2.9</v>
      </c>
    </row>
    <row r="56" spans="1:18" ht="12.75">
      <c r="A56" s="4">
        <f>'raw data'!H56</f>
        <v>54</v>
      </c>
      <c r="B56" s="10">
        <f>'raw data'!U56</f>
        <v>41338</v>
      </c>
      <c r="C56" s="4">
        <f>'raw data'!R56</f>
        <v>0</v>
      </c>
      <c r="D56" s="1">
        <f>'raw data'!Z56</f>
        <v>-2750</v>
      </c>
      <c r="E56" s="1">
        <f>'raw data'!AA56</f>
        <v>42000</v>
      </c>
      <c r="F56" s="2">
        <f>'raw data'!AB56</f>
        <v>777.7777777777778</v>
      </c>
      <c r="G56" s="4">
        <f>'raw data'!A56</f>
        <v>-7.199999999999999</v>
      </c>
      <c r="H56" s="4">
        <f>'raw data'!B56</f>
        <v>-5.04</v>
      </c>
      <c r="I56" s="4">
        <f>'raw data'!C56</f>
        <v>-0.36</v>
      </c>
      <c r="J56" s="5">
        <f>'raw data'!D56</f>
        <v>-0.36</v>
      </c>
      <c r="K56" s="3">
        <f>'raw data'!AC56</f>
        <v>0</v>
      </c>
      <c r="L56" s="5">
        <f t="shared" si="0"/>
        <v>5.919999999999999</v>
      </c>
      <c r="M56" s="5">
        <f t="shared" si="1"/>
        <v>5.435999999999998</v>
      </c>
      <c r="N56" s="5">
        <f t="shared" si="2"/>
        <v>0.8153552664491222</v>
      </c>
      <c r="O56" s="5">
        <f t="shared" si="3"/>
        <v>7.882065799347364</v>
      </c>
      <c r="P56" s="5">
        <f t="shared" si="4"/>
        <v>2.9899342006526317</v>
      </c>
      <c r="Q56" s="4">
        <f t="shared" si="5"/>
        <v>-0.36</v>
      </c>
      <c r="R56" s="4">
        <f t="shared" si="6"/>
        <v>2.54</v>
      </c>
    </row>
    <row r="57" spans="1:18" ht="12.75">
      <c r="A57" s="4">
        <f>'raw data'!H57</f>
        <v>55</v>
      </c>
      <c r="B57" s="10">
        <f>'raw data'!U57</f>
        <v>41339</v>
      </c>
      <c r="C57" s="4">
        <f>'raw data'!R57</f>
        <v>0</v>
      </c>
      <c r="D57" s="1">
        <f>'raw data'!Z57</f>
        <v>-1000</v>
      </c>
      <c r="E57" s="1">
        <f>'raw data'!AA57</f>
        <v>41000</v>
      </c>
      <c r="F57" s="2">
        <f>'raw data'!AB57</f>
        <v>745.4545454545455</v>
      </c>
      <c r="G57" s="4">
        <f>'raw data'!A57</f>
        <v>-2.6</v>
      </c>
      <c r="H57" s="4">
        <f>'raw data'!B57</f>
        <v>-1.82</v>
      </c>
      <c r="I57" s="4">
        <f>'raw data'!C57</f>
        <v>-0.13</v>
      </c>
      <c r="J57" s="5">
        <f>'raw data'!D57</f>
        <v>-0.13</v>
      </c>
      <c r="K57" s="3">
        <f>'raw data'!AC57</f>
        <v>0</v>
      </c>
      <c r="L57" s="5">
        <f t="shared" si="0"/>
        <v>5.789999999999999</v>
      </c>
      <c r="M57" s="5">
        <f t="shared" si="1"/>
        <v>5.461999999999999</v>
      </c>
      <c r="N57" s="5">
        <f t="shared" si="2"/>
        <v>0.8180696148475559</v>
      </c>
      <c r="O57" s="5">
        <f t="shared" si="3"/>
        <v>7.916208844542666</v>
      </c>
      <c r="P57" s="5">
        <f t="shared" si="4"/>
        <v>3.007791155457331</v>
      </c>
      <c r="Q57" s="4">
        <f t="shared" si="5"/>
        <v>-0.13</v>
      </c>
      <c r="R57" s="4">
        <f t="shared" si="6"/>
        <v>2.41</v>
      </c>
    </row>
    <row r="58" spans="1:18" ht="12.75">
      <c r="A58" s="4">
        <f>'raw data'!H58</f>
        <v>56</v>
      </c>
      <c r="B58" s="10">
        <f>'raw data'!U58</f>
        <v>41340</v>
      </c>
      <c r="C58" s="4">
        <f>'raw data'!R58</f>
        <v>0</v>
      </c>
      <c r="D58" s="1">
        <f>'raw data'!Z58</f>
        <v>-3375</v>
      </c>
      <c r="E58" s="1">
        <f>'raw data'!AA58</f>
        <v>37625</v>
      </c>
      <c r="F58" s="2">
        <f>'raw data'!AB58</f>
        <v>671.875</v>
      </c>
      <c r="G58" s="4">
        <f>'raw data'!A58</f>
        <v>-8.8</v>
      </c>
      <c r="H58" s="4">
        <f>'raw data'!B58</f>
        <v>-6.16</v>
      </c>
      <c r="I58" s="4">
        <f>'raw data'!C58</f>
        <v>-0.44</v>
      </c>
      <c r="J58" s="5">
        <f>'raw data'!D58</f>
        <v>-0.44</v>
      </c>
      <c r="K58" s="3">
        <f>'raw data'!AC58</f>
        <v>0</v>
      </c>
      <c r="L58" s="5">
        <f t="shared" si="0"/>
        <v>5.349999999999999</v>
      </c>
      <c r="M58" s="5">
        <f t="shared" si="1"/>
        <v>5.487999999999998</v>
      </c>
      <c r="N58" s="5">
        <f t="shared" si="2"/>
        <v>0.8050864615221862</v>
      </c>
      <c r="O58" s="5">
        <f t="shared" si="3"/>
        <v>7.903259384566557</v>
      </c>
      <c r="P58" s="5">
        <f t="shared" si="4"/>
        <v>3.072740615433439</v>
      </c>
      <c r="Q58" s="4">
        <f t="shared" si="5"/>
        <v>-0.44</v>
      </c>
      <c r="R58" s="4">
        <f t="shared" si="6"/>
        <v>1.9700000000000002</v>
      </c>
    </row>
    <row r="59" spans="1:18" ht="12.75">
      <c r="A59" s="4">
        <f>'raw data'!H59</f>
        <v>57</v>
      </c>
      <c r="B59" s="10">
        <f>'raw data'!U59</f>
        <v>41341</v>
      </c>
      <c r="C59" s="4">
        <f>'raw data'!R59</f>
        <v>0</v>
      </c>
      <c r="D59" s="1">
        <f>'raw data'!Z59</f>
        <v>625</v>
      </c>
      <c r="E59" s="1">
        <f>'raw data'!AA59</f>
        <v>38250</v>
      </c>
      <c r="F59" s="2">
        <f>'raw data'!AB59</f>
        <v>671.0526315789474</v>
      </c>
      <c r="G59" s="4">
        <f>'raw data'!A59</f>
        <v>1.6</v>
      </c>
      <c r="H59" s="4">
        <f>'raw data'!B59</f>
        <v>1.12</v>
      </c>
      <c r="I59" s="4">
        <f>'raw data'!C59</f>
        <v>0.08</v>
      </c>
      <c r="J59" s="5">
        <f>'raw data'!D59</f>
        <v>0.08</v>
      </c>
      <c r="K59" s="3">
        <f>'raw data'!AC59</f>
        <v>0</v>
      </c>
      <c r="L59" s="5">
        <f t="shared" si="0"/>
        <v>5.429999999999999</v>
      </c>
      <c r="M59" s="5">
        <f t="shared" si="1"/>
        <v>5.516999999999998</v>
      </c>
      <c r="N59" s="5">
        <f t="shared" si="2"/>
        <v>0.791222239057372</v>
      </c>
      <c r="O59" s="5">
        <f t="shared" si="3"/>
        <v>7.890666717172113</v>
      </c>
      <c r="P59" s="5">
        <f t="shared" si="4"/>
        <v>3.1433332828278817</v>
      </c>
      <c r="Q59" s="4">
        <f t="shared" si="5"/>
        <v>0</v>
      </c>
      <c r="R59" s="4">
        <f t="shared" si="6"/>
        <v>1.9700000000000002</v>
      </c>
    </row>
    <row r="60" spans="1:18" ht="12.75">
      <c r="A60" s="4">
        <f>'raw data'!H60</f>
        <v>58</v>
      </c>
      <c r="B60" s="10">
        <f>'raw data'!U60</f>
        <v>41344</v>
      </c>
      <c r="C60" s="4">
        <f>'raw data'!R60</f>
        <v>0</v>
      </c>
      <c r="D60" s="1">
        <f>'raw data'!Z60</f>
        <v>500</v>
      </c>
      <c r="E60" s="1">
        <f>'raw data'!AA60</f>
        <v>38750</v>
      </c>
      <c r="F60" s="2">
        <f>'raw data'!AB60</f>
        <v>668.1034482758621</v>
      </c>
      <c r="G60" s="4">
        <f>'raw data'!A60</f>
        <v>1.4000000000000001</v>
      </c>
      <c r="H60" s="4">
        <f>'raw data'!B60</f>
        <v>0.9800000000000001</v>
      </c>
      <c r="I60" s="4">
        <f>'raw data'!C60</f>
        <v>0.07</v>
      </c>
      <c r="J60" s="5">
        <f>'raw data'!D60</f>
        <v>0.07</v>
      </c>
      <c r="K60" s="3">
        <f>'raw data'!AC60</f>
        <v>0</v>
      </c>
      <c r="L60" s="5">
        <f t="shared" si="0"/>
        <v>5.499999999999999</v>
      </c>
      <c r="M60" s="5">
        <f t="shared" si="1"/>
        <v>5.564999999999999</v>
      </c>
      <c r="N60" s="5">
        <f t="shared" si="2"/>
        <v>0.7572213748477509</v>
      </c>
      <c r="O60" s="5">
        <f t="shared" si="3"/>
        <v>7.836664124543251</v>
      </c>
      <c r="P60" s="5">
        <f t="shared" si="4"/>
        <v>3.293335875456746</v>
      </c>
      <c r="Q60" s="4">
        <f t="shared" si="5"/>
        <v>0</v>
      </c>
      <c r="R60" s="4">
        <f t="shared" si="6"/>
        <v>1.9700000000000002</v>
      </c>
    </row>
    <row r="61" spans="1:18" ht="12.75">
      <c r="A61" s="4">
        <f>'raw data'!H61</f>
        <v>59</v>
      </c>
      <c r="B61" s="10">
        <f>'raw data'!U61</f>
        <v>41351</v>
      </c>
      <c r="C61" s="4">
        <f>'raw data'!R61</f>
        <v>1</v>
      </c>
      <c r="D61" s="1">
        <f>'raw data'!Z61</f>
        <v>1625</v>
      </c>
      <c r="E61" s="1">
        <f>'raw data'!AA61</f>
        <v>40375</v>
      </c>
      <c r="F61" s="2">
        <f>'raw data'!AB61</f>
        <v>684.3220338983051</v>
      </c>
      <c r="G61" s="4">
        <f>'raw data'!A61</f>
        <v>4.2</v>
      </c>
      <c r="H61" s="4">
        <f>'raw data'!B61</f>
        <v>2.94</v>
      </c>
      <c r="I61" s="4">
        <f>'raw data'!C61</f>
        <v>0.21</v>
      </c>
      <c r="J61" s="5">
        <f>'raw data'!D61</f>
        <v>0.21</v>
      </c>
      <c r="K61" s="3">
        <f>'raw data'!AC61</f>
        <v>0</v>
      </c>
      <c r="L61" s="5">
        <f t="shared" si="0"/>
        <v>5.709999999999999</v>
      </c>
      <c r="M61" s="5">
        <f t="shared" si="1"/>
        <v>5.624999999999998</v>
      </c>
      <c r="N61" s="5">
        <f t="shared" si="2"/>
        <v>0.7156263358985483</v>
      </c>
      <c r="O61" s="5">
        <f t="shared" si="3"/>
        <v>7.771879007695643</v>
      </c>
      <c r="P61" s="5">
        <f t="shared" si="4"/>
        <v>3.4781209923043535</v>
      </c>
      <c r="Q61" s="4">
        <f t="shared" si="5"/>
        <v>0</v>
      </c>
      <c r="R61" s="4">
        <f t="shared" si="6"/>
        <v>1.9700000000000002</v>
      </c>
    </row>
    <row r="62" spans="1:18" ht="12.75">
      <c r="A62" s="4">
        <f>'raw data'!H62</f>
        <v>60</v>
      </c>
      <c r="B62" s="10">
        <f>'raw data'!U62</f>
        <v>41352</v>
      </c>
      <c r="C62" s="4">
        <f>'raw data'!R62</f>
        <v>1</v>
      </c>
      <c r="D62" s="1">
        <f>'raw data'!Z62</f>
        <v>4500</v>
      </c>
      <c r="E62" s="1">
        <f>'raw data'!AA62</f>
        <v>44875</v>
      </c>
      <c r="F62" s="2">
        <f>'raw data'!AB62</f>
        <v>747.9166666666666</v>
      </c>
      <c r="G62" s="4">
        <f>'raw data'!A62</f>
        <v>11.799999999999999</v>
      </c>
      <c r="H62" s="4">
        <f>'raw data'!B62</f>
        <v>8.26</v>
      </c>
      <c r="I62" s="4">
        <f>'raw data'!C62</f>
        <v>0.59</v>
      </c>
      <c r="J62" s="5">
        <f>'raw data'!D62</f>
        <v>0.59</v>
      </c>
      <c r="K62" s="3">
        <f>'raw data'!AC62</f>
        <v>0</v>
      </c>
      <c r="L62" s="5">
        <f t="shared" si="0"/>
        <v>6.299999999999999</v>
      </c>
      <c r="M62" s="5">
        <f t="shared" si="1"/>
        <v>5.724499999999998</v>
      </c>
      <c r="N62" s="5">
        <f t="shared" si="2"/>
        <v>0.6592936810668992</v>
      </c>
      <c r="O62" s="5">
        <f t="shared" si="3"/>
        <v>7.702381043200695</v>
      </c>
      <c r="P62" s="5">
        <f t="shared" si="4"/>
        <v>3.7466189567993005</v>
      </c>
      <c r="Q62" s="4">
        <f t="shared" si="5"/>
        <v>0</v>
      </c>
      <c r="R62" s="4">
        <f t="shared" si="6"/>
        <v>1.9700000000000002</v>
      </c>
    </row>
    <row r="63" spans="1:18" ht="12.75">
      <c r="A63" s="4">
        <f>'raw data'!H63</f>
        <v>61</v>
      </c>
      <c r="B63" s="10">
        <f>'raw data'!U63</f>
        <v>40996</v>
      </c>
      <c r="C63" s="4">
        <f>'raw data'!R63</f>
        <v>0</v>
      </c>
      <c r="D63" s="1">
        <f>'raw data'!Z63</f>
        <v>375</v>
      </c>
      <c r="E63" s="1">
        <f>'raw data'!AA63</f>
        <v>45250</v>
      </c>
      <c r="F63" s="2">
        <f>'raw data'!AB63</f>
        <v>741.8032786885246</v>
      </c>
      <c r="G63" s="4">
        <f>'raw data'!A63</f>
        <v>1</v>
      </c>
      <c r="H63" s="4">
        <f>'raw data'!B63</f>
        <v>0.7000000000000001</v>
      </c>
      <c r="I63" s="4">
        <f>'raw data'!C63</f>
        <v>0.05</v>
      </c>
      <c r="J63" s="5">
        <f>'raw data'!D63</f>
        <v>0.05</v>
      </c>
      <c r="K63" s="3">
        <f>'raw data'!AC63</f>
        <v>0</v>
      </c>
      <c r="L63" s="5">
        <f t="shared" si="0"/>
        <v>6.349999999999999</v>
      </c>
      <c r="M63" s="5">
        <f t="shared" si="1"/>
        <v>5.825999999999999</v>
      </c>
      <c r="N63" s="5">
        <f t="shared" si="2"/>
        <v>0.5836040474589996</v>
      </c>
      <c r="O63" s="5">
        <f t="shared" si="3"/>
        <v>7.576812142376998</v>
      </c>
      <c r="P63" s="5">
        <f t="shared" si="4"/>
        <v>4.075187857623</v>
      </c>
      <c r="Q63" s="4">
        <f t="shared" si="5"/>
        <v>0</v>
      </c>
      <c r="R63" s="4">
        <f t="shared" si="6"/>
        <v>1.9700000000000002</v>
      </c>
    </row>
    <row r="64" spans="1:18" ht="12.75">
      <c r="A64" s="4">
        <f>'raw data'!H64</f>
        <v>62</v>
      </c>
      <c r="B64" s="10">
        <f>'raw data'!U64</f>
        <v>41368</v>
      </c>
      <c r="C64" s="4">
        <f>'raw data'!R64</f>
        <v>1</v>
      </c>
      <c r="D64" s="1">
        <f>'raw data'!Z64</f>
        <v>-4375</v>
      </c>
      <c r="E64" s="1">
        <f>'raw data'!AA64</f>
        <v>40875</v>
      </c>
      <c r="F64" s="2">
        <f>'raw data'!AB64</f>
        <v>659.2741935483871</v>
      </c>
      <c r="G64" s="4">
        <f>'raw data'!A64</f>
        <v>-11.200000000000001</v>
      </c>
      <c r="H64" s="4">
        <f>'raw data'!B64</f>
        <v>-7.840000000000001</v>
      </c>
      <c r="I64" s="4">
        <f>'raw data'!C64</f>
        <v>-0.56</v>
      </c>
      <c r="J64" s="5">
        <f>'raw data'!D64</f>
        <v>-1.23</v>
      </c>
      <c r="K64" s="3" t="str">
        <f>'raw data'!AC64</f>
        <v>stopped (gap down -1,24%)</v>
      </c>
      <c r="L64" s="5">
        <f t="shared" si="0"/>
        <v>5.119999999999999</v>
      </c>
      <c r="M64" s="5">
        <f t="shared" si="1"/>
        <v>5.871999999999998</v>
      </c>
      <c r="N64" s="5">
        <f t="shared" si="2"/>
        <v>0.4748140910426223</v>
      </c>
      <c r="O64" s="5">
        <f t="shared" si="3"/>
        <v>7.296442273127865</v>
      </c>
      <c r="P64" s="5">
        <f t="shared" si="4"/>
        <v>4.447557726872131</v>
      </c>
      <c r="Q64" s="4">
        <f t="shared" si="5"/>
        <v>0</v>
      </c>
      <c r="R64" s="4">
        <f t="shared" si="6"/>
        <v>1.9700000000000002</v>
      </c>
    </row>
    <row r="65" spans="1:18" ht="12.75">
      <c r="A65" s="4">
        <f>'raw data'!H65</f>
        <v>63</v>
      </c>
      <c r="B65" s="10">
        <f>'raw data'!U65</f>
        <v>41369</v>
      </c>
      <c r="C65" s="4">
        <f>'raw data'!R65</f>
        <v>1</v>
      </c>
      <c r="D65" s="1">
        <f>'raw data'!Z65</f>
        <v>6125</v>
      </c>
      <c r="E65" s="1">
        <f>'raw data'!AA65</f>
        <v>47000</v>
      </c>
      <c r="F65" s="2">
        <f>'raw data'!AB65</f>
        <v>746.031746031746</v>
      </c>
      <c r="G65" s="4">
        <f>'raw data'!A65</f>
        <v>15.8</v>
      </c>
      <c r="H65" s="4">
        <f>'raw data'!B65</f>
        <v>11.06</v>
      </c>
      <c r="I65" s="4">
        <f>'raw data'!C65</f>
        <v>0.79</v>
      </c>
      <c r="J65" s="5">
        <f>'raw data'!D65</f>
        <v>0.79</v>
      </c>
      <c r="K65" s="3" t="str">
        <f>'raw data'!AC65</f>
        <v>intraday</v>
      </c>
      <c r="L65" s="5">
        <f t="shared" si="0"/>
        <v>5.909999999999999</v>
      </c>
      <c r="M65" s="5">
        <f t="shared" si="1"/>
        <v>5.925999999999998</v>
      </c>
      <c r="N65" s="5">
        <f t="shared" si="2"/>
        <v>0.40658267755059424</v>
      </c>
      <c r="O65" s="5">
        <f t="shared" si="3"/>
        <v>7.145748032651781</v>
      </c>
      <c r="P65" s="5">
        <f t="shared" si="4"/>
        <v>4.706251967348216</v>
      </c>
      <c r="Q65" s="4">
        <f t="shared" si="5"/>
        <v>0</v>
      </c>
      <c r="R65" s="4">
        <f t="shared" si="6"/>
        <v>1.9700000000000002</v>
      </c>
    </row>
    <row r="66" spans="1:18" ht="12.75">
      <c r="A66" s="4">
        <f>'raw data'!H66</f>
        <v>64</v>
      </c>
      <c r="B66" s="10">
        <f>'raw data'!U66</f>
        <v>41369</v>
      </c>
      <c r="C66" s="4">
        <f>'raw data'!R66</f>
        <v>1</v>
      </c>
      <c r="D66" s="1">
        <f>'raw data'!Z66</f>
        <v>500</v>
      </c>
      <c r="E66" s="1">
        <f>'raw data'!AA66</f>
        <v>47500</v>
      </c>
      <c r="F66" s="2">
        <f>'raw data'!AB66</f>
        <v>742.1875</v>
      </c>
      <c r="G66" s="4">
        <f>'raw data'!A66</f>
        <v>1.4000000000000001</v>
      </c>
      <c r="H66" s="4">
        <f>'raw data'!B66</f>
        <v>0.9800000000000001</v>
      </c>
      <c r="I66" s="4">
        <f>'raw data'!C66</f>
        <v>0.07</v>
      </c>
      <c r="J66" s="5">
        <f>'raw data'!D66</f>
        <v>0.070894560453734</v>
      </c>
      <c r="K66" s="3">
        <f>'raw data'!AC66</f>
        <v>0</v>
      </c>
      <c r="L66" s="5">
        <f t="shared" si="0"/>
        <v>5.980894560453733</v>
      </c>
      <c r="M66" s="5">
        <f t="shared" si="1"/>
        <v>5.953044728022685</v>
      </c>
      <c r="N66" s="5">
        <f t="shared" si="2"/>
        <v>0.3902137785537689</v>
      </c>
      <c r="O66" s="5">
        <f t="shared" si="3"/>
        <v>7.123686063683992</v>
      </c>
      <c r="P66" s="5">
        <f t="shared" si="4"/>
        <v>4.7824033923613785</v>
      </c>
      <c r="Q66" s="4">
        <f t="shared" si="5"/>
        <v>0</v>
      </c>
      <c r="R66" s="4">
        <f t="shared" si="6"/>
        <v>1.9700000000000002</v>
      </c>
    </row>
    <row r="67" spans="1:18" ht="12.75">
      <c r="A67" s="4">
        <f>'raw data'!H67</f>
        <v>65</v>
      </c>
      <c r="B67" s="10">
        <f>'raw data'!U67</f>
        <v>41373</v>
      </c>
      <c r="C67" s="4">
        <f>'raw data'!R67</f>
        <v>0</v>
      </c>
      <c r="D67" s="1">
        <f>'raw data'!Z67</f>
        <v>-2125</v>
      </c>
      <c r="E67" s="1">
        <f>'raw data'!AA67</f>
        <v>45375</v>
      </c>
      <c r="F67" s="2">
        <f>'raw data'!AB67</f>
        <v>698.0769230769231</v>
      </c>
      <c r="G67" s="4">
        <f>'raw data'!A67</f>
        <v>-5.4</v>
      </c>
      <c r="H67" s="4">
        <f>'raw data'!B67</f>
        <v>-3.7800000000000002</v>
      </c>
      <c r="I67" s="4">
        <f>'raw data'!C67</f>
        <v>-0.27</v>
      </c>
      <c r="J67" s="5">
        <f>'raw data'!D67</f>
        <v>-0.27</v>
      </c>
      <c r="K67" s="3" t="str">
        <f>'raw data'!AC67</f>
        <v> </v>
      </c>
      <c r="L67" s="5">
        <f t="shared" si="0"/>
        <v>5.710894560453733</v>
      </c>
      <c r="M67" s="5">
        <f t="shared" si="1"/>
        <v>5.939589456045372</v>
      </c>
      <c r="N67" s="5">
        <f t="shared" si="2"/>
        <v>0.39385799582147135</v>
      </c>
      <c r="O67" s="5">
        <f t="shared" si="3"/>
        <v>7.121163443509786</v>
      </c>
      <c r="P67" s="5">
        <f t="shared" si="4"/>
        <v>4.7580154685809575</v>
      </c>
      <c r="Q67" s="4">
        <f t="shared" si="5"/>
        <v>0</v>
      </c>
      <c r="R67" s="4">
        <f t="shared" si="6"/>
        <v>1.9700000000000002</v>
      </c>
    </row>
    <row r="68" spans="1:18" ht="12.75">
      <c r="A68" s="4">
        <f>'raw data'!H68</f>
        <v>66</v>
      </c>
      <c r="B68" s="10">
        <f>'raw data'!U68</f>
        <v>41387</v>
      </c>
      <c r="C68" s="4">
        <f>'raw data'!R68</f>
        <v>1</v>
      </c>
      <c r="D68" s="1">
        <f>'raw data'!Z68</f>
        <v>250</v>
      </c>
      <c r="E68" s="1">
        <f>'raw data'!AA68</f>
        <v>45625</v>
      </c>
      <c r="F68" s="2">
        <f>'raw data'!AB68</f>
        <v>691.2878787878788</v>
      </c>
      <c r="G68" s="4">
        <f>'raw data'!A68</f>
        <v>0.6</v>
      </c>
      <c r="H68" s="4">
        <f>'raw data'!B68</f>
        <v>0.42</v>
      </c>
      <c r="I68" s="4">
        <f>'raw data'!C68</f>
        <v>0.03</v>
      </c>
      <c r="J68" s="5">
        <f>'raw data'!D68</f>
        <v>0.03</v>
      </c>
      <c r="K68" s="3">
        <f>'raw data'!AC68</f>
        <v>0</v>
      </c>
      <c r="L68" s="5">
        <f aca="true" t="shared" si="7" ref="L68:L131">L67+J68</f>
        <v>5.740894560453733</v>
      </c>
      <c r="M68" s="5">
        <f t="shared" si="1"/>
        <v>5.925634184068059</v>
      </c>
      <c r="N68" s="5">
        <f t="shared" si="2"/>
        <v>0.3957987999113143</v>
      </c>
      <c r="O68" s="5">
        <f t="shared" si="3"/>
        <v>7.1130305838020025</v>
      </c>
      <c r="P68" s="5">
        <f t="shared" si="4"/>
        <v>4.738237784334116</v>
      </c>
      <c r="Q68" s="4">
        <f t="shared" si="5"/>
        <v>0</v>
      </c>
      <c r="R68" s="4">
        <f t="shared" si="6"/>
        <v>1.9700000000000002</v>
      </c>
    </row>
    <row r="69" spans="1:18" ht="12.75">
      <c r="A69" s="4">
        <f>'raw data'!H69</f>
        <v>67</v>
      </c>
      <c r="B69" s="10">
        <f>'raw data'!U69</f>
        <v>41393</v>
      </c>
      <c r="C69" s="4">
        <f>'raw data'!R69</f>
        <v>0</v>
      </c>
      <c r="D69" s="1">
        <f>'raw data'!Z69</f>
        <v>0</v>
      </c>
      <c r="E69" s="1">
        <f>'raw data'!AA69</f>
        <v>45625</v>
      </c>
      <c r="F69" s="2">
        <f>'raw data'!AB69</f>
        <v>680.9701492537314</v>
      </c>
      <c r="G69" s="4">
        <f>'raw data'!A69</f>
        <v>0</v>
      </c>
      <c r="H69" s="4">
        <f>'raw data'!B69</f>
        <v>0</v>
      </c>
      <c r="I69" s="4">
        <f>'raw data'!C69</f>
        <v>0</v>
      </c>
      <c r="J69" s="5">
        <f>'raw data'!D69</f>
        <v>0</v>
      </c>
      <c r="K69" s="3">
        <f>'raw data'!AC69</f>
        <v>0</v>
      </c>
      <c r="L69" s="5">
        <f t="shared" si="7"/>
        <v>5.740894560453733</v>
      </c>
      <c r="M69" s="5">
        <f t="shared" si="1"/>
        <v>5.896678912090747</v>
      </c>
      <c r="N69" s="5">
        <f t="shared" si="2"/>
        <v>0.3865034408824427</v>
      </c>
      <c r="O69" s="5">
        <f t="shared" si="3"/>
        <v>7.056189234738074</v>
      </c>
      <c r="P69" s="5">
        <f t="shared" si="4"/>
        <v>4.737168589443419</v>
      </c>
      <c r="Q69" s="4">
        <f t="shared" si="5"/>
        <v>0</v>
      </c>
      <c r="R69" s="4">
        <f t="shared" si="6"/>
        <v>1.9700000000000002</v>
      </c>
    </row>
    <row r="70" spans="1:18" ht="12.75">
      <c r="A70" s="4">
        <f>'raw data'!H70</f>
        <v>68</v>
      </c>
      <c r="B70" s="10">
        <f>'raw data'!U70</f>
        <v>41394</v>
      </c>
      <c r="C70" s="4">
        <f>'raw data'!R70</f>
        <v>0</v>
      </c>
      <c r="D70" s="1">
        <f>'raw data'!Z70</f>
        <v>1750</v>
      </c>
      <c r="E70" s="1">
        <f>'raw data'!AA70</f>
        <v>47375</v>
      </c>
      <c r="F70" s="2">
        <f>'raw data'!AB70</f>
        <v>696.6911764705883</v>
      </c>
      <c r="G70" s="4">
        <f>'raw data'!A70</f>
        <v>4.4</v>
      </c>
      <c r="H70" s="4">
        <f>'raw data'!B70</f>
        <v>3.08</v>
      </c>
      <c r="I70" s="4">
        <f>'raw data'!C70</f>
        <v>0.22</v>
      </c>
      <c r="J70" s="5">
        <f>'raw data'!D70</f>
        <v>0.22</v>
      </c>
      <c r="K70" s="3">
        <f>'raw data'!AC70</f>
        <v>0</v>
      </c>
      <c r="L70" s="5">
        <f t="shared" si="7"/>
        <v>5.960894560453733</v>
      </c>
      <c r="M70" s="5">
        <f t="shared" si="1"/>
        <v>5.875223640113434</v>
      </c>
      <c r="N70" s="5">
        <f t="shared" si="2"/>
        <v>0.36920003608596585</v>
      </c>
      <c r="O70" s="5">
        <f t="shared" si="3"/>
        <v>6.982823748371332</v>
      </c>
      <c r="P70" s="5">
        <f t="shared" si="4"/>
        <v>4.767623531855537</v>
      </c>
      <c r="Q70" s="4">
        <f t="shared" si="5"/>
        <v>0</v>
      </c>
      <c r="R70" s="4">
        <f t="shared" si="6"/>
        <v>1.9700000000000002</v>
      </c>
    </row>
    <row r="71" spans="1:18" ht="12.75">
      <c r="A71" s="4">
        <f>'raw data'!H71</f>
        <v>69</v>
      </c>
      <c r="B71" s="10">
        <f>'raw data'!U71</f>
        <v>41404</v>
      </c>
      <c r="C71" s="4">
        <f>'raw data'!R71</f>
        <v>1</v>
      </c>
      <c r="D71" s="1">
        <f>'raw data'!Z71</f>
        <v>-1000</v>
      </c>
      <c r="E71" s="1">
        <f>'raw data'!AA71</f>
        <v>46375</v>
      </c>
      <c r="F71" s="2">
        <f>'raw data'!AB71</f>
        <v>672.1014492753624</v>
      </c>
      <c r="G71" s="4">
        <f>'raw data'!A71</f>
        <v>-2.6</v>
      </c>
      <c r="H71" s="4">
        <f>'raw data'!B71</f>
        <v>-1.82</v>
      </c>
      <c r="I71" s="4">
        <f>'raw data'!C71</f>
        <v>-0.13</v>
      </c>
      <c r="J71" s="5">
        <f>'raw data'!D71</f>
        <v>-0.13</v>
      </c>
      <c r="K71" s="3">
        <f>'raw data'!AC71</f>
        <v>0</v>
      </c>
      <c r="L71" s="5">
        <f t="shared" si="7"/>
        <v>5.830894560453733</v>
      </c>
      <c r="M71" s="5">
        <f t="shared" si="1"/>
        <v>5.859768368136121</v>
      </c>
      <c r="N71" s="5">
        <f t="shared" si="2"/>
        <v>0.3639654338838216</v>
      </c>
      <c r="O71" s="5">
        <f t="shared" si="3"/>
        <v>6.9516646697875855</v>
      </c>
      <c r="P71" s="5">
        <f t="shared" si="4"/>
        <v>4.767872066484656</v>
      </c>
      <c r="Q71" s="4">
        <f t="shared" si="5"/>
        <v>0</v>
      </c>
      <c r="R71" s="4">
        <f t="shared" si="6"/>
        <v>1.9700000000000002</v>
      </c>
    </row>
    <row r="72" spans="1:18" ht="12.75">
      <c r="A72" s="4">
        <f>'raw data'!H72</f>
        <v>70</v>
      </c>
      <c r="B72" s="10">
        <f>'raw data'!U72</f>
        <v>41407</v>
      </c>
      <c r="C72" s="4">
        <f>'raw data'!R72</f>
        <v>0</v>
      </c>
      <c r="D72" s="1">
        <f>'raw data'!Z72</f>
        <v>-625</v>
      </c>
      <c r="E72" s="1">
        <f>'raw data'!AA72</f>
        <v>45750</v>
      </c>
      <c r="F72" s="2">
        <f>'raw data'!AB72</f>
        <v>653.5714285714286</v>
      </c>
      <c r="G72" s="4">
        <f>'raw data'!A72</f>
        <v>-1.6</v>
      </c>
      <c r="H72" s="4">
        <f>'raw data'!B72</f>
        <v>-1.12</v>
      </c>
      <c r="I72" s="4">
        <f>'raw data'!C72</f>
        <v>-0.08</v>
      </c>
      <c r="J72" s="5">
        <f>'raw data'!D72</f>
        <v>-0.08</v>
      </c>
      <c r="K72" s="3">
        <f>'raw data'!AC72</f>
        <v>0</v>
      </c>
      <c r="L72" s="5">
        <f t="shared" si="7"/>
        <v>5.750894560453733</v>
      </c>
      <c r="M72" s="5">
        <f t="shared" si="1"/>
        <v>5.8158130961588075</v>
      </c>
      <c r="N72" s="5">
        <f t="shared" si="2"/>
        <v>0.3159697957555358</v>
      </c>
      <c r="O72" s="5">
        <f t="shared" si="3"/>
        <v>6.763722483425415</v>
      </c>
      <c r="P72" s="5">
        <f t="shared" si="4"/>
        <v>4.8679037088922</v>
      </c>
      <c r="Q72" s="4">
        <f t="shared" si="5"/>
        <v>0</v>
      </c>
      <c r="R72" s="4">
        <f t="shared" si="6"/>
        <v>1.9700000000000002</v>
      </c>
    </row>
    <row r="73" spans="1:18" ht="12.75">
      <c r="A73" s="4">
        <f>'raw data'!H73</f>
        <v>71</v>
      </c>
      <c r="B73" s="10">
        <f>'raw data'!U73</f>
        <v>41414</v>
      </c>
      <c r="C73" s="4">
        <f>'raw data'!R73</f>
        <v>0</v>
      </c>
      <c r="D73" s="1">
        <f>'raw data'!Z73</f>
        <v>-750</v>
      </c>
      <c r="E73" s="1">
        <f>'raw data'!AA73</f>
        <v>45000</v>
      </c>
      <c r="F73" s="2">
        <f>'raw data'!AB73</f>
        <v>633.8028169014085</v>
      </c>
      <c r="G73" s="4">
        <f>'raw data'!A73</f>
        <v>-1.7999999999999998</v>
      </c>
      <c r="H73" s="4">
        <f>'raw data'!B73</f>
        <v>-1.26</v>
      </c>
      <c r="I73" s="4">
        <f>'raw data'!C73</f>
        <v>-0.09</v>
      </c>
      <c r="J73" s="5">
        <f>'raw data'!D73</f>
        <v>-0.09</v>
      </c>
      <c r="K73" s="3">
        <f>'raw data'!AC73</f>
        <v>0</v>
      </c>
      <c r="L73" s="5">
        <f t="shared" si="7"/>
        <v>5.660894560453733</v>
      </c>
      <c r="M73" s="5">
        <f t="shared" si="1"/>
        <v>5.791857824181493</v>
      </c>
      <c r="N73" s="5">
        <f t="shared" si="2"/>
        <v>0.3081632195460566</v>
      </c>
      <c r="O73" s="5">
        <f t="shared" si="3"/>
        <v>6.716347482819662</v>
      </c>
      <c r="P73" s="5">
        <f t="shared" si="4"/>
        <v>4.867368165543324</v>
      </c>
      <c r="Q73" s="4">
        <f t="shared" si="5"/>
        <v>0</v>
      </c>
      <c r="R73" s="4">
        <f t="shared" si="6"/>
        <v>1.9700000000000002</v>
      </c>
    </row>
    <row r="74" spans="1:18" ht="12.75">
      <c r="A74" s="4">
        <f>'raw data'!H74</f>
        <v>72</v>
      </c>
      <c r="B74" s="10">
        <f>'raw data'!U74</f>
        <v>41415</v>
      </c>
      <c r="C74" s="4">
        <f>'raw data'!R74</f>
        <v>0</v>
      </c>
      <c r="D74" s="1">
        <f>'raw data'!Z74</f>
        <v>-875</v>
      </c>
      <c r="E74" s="1">
        <f>'raw data'!AA74</f>
        <v>44125</v>
      </c>
      <c r="F74" s="2">
        <f>'raw data'!AB74</f>
        <v>612.8472222222222</v>
      </c>
      <c r="G74" s="4">
        <f>'raw data'!A74</f>
        <v>-2</v>
      </c>
      <c r="H74" s="4">
        <f>'raw data'!B74</f>
        <v>-1.4000000000000001</v>
      </c>
      <c r="I74" s="4">
        <f>'raw data'!C74</f>
        <v>-0.1</v>
      </c>
      <c r="J74" s="5">
        <f>'raw data'!D74</f>
        <v>-0.1</v>
      </c>
      <c r="K74" s="3">
        <f>'raw data'!AC74</f>
        <v>0</v>
      </c>
      <c r="L74" s="5">
        <f t="shared" si="7"/>
        <v>5.560894560453733</v>
      </c>
      <c r="M74" s="5">
        <f t="shared" si="1"/>
        <v>5.779902552204179</v>
      </c>
      <c r="N74" s="5">
        <f t="shared" si="2"/>
        <v>0.31243913018483915</v>
      </c>
      <c r="O74" s="5">
        <f t="shared" si="3"/>
        <v>6.717219942758697</v>
      </c>
      <c r="P74" s="5">
        <f t="shared" si="4"/>
        <v>4.842585161649661</v>
      </c>
      <c r="Q74" s="4">
        <f t="shared" si="5"/>
        <v>0</v>
      </c>
      <c r="R74" s="4">
        <f t="shared" si="6"/>
        <v>1.9700000000000002</v>
      </c>
    </row>
    <row r="75" spans="1:18" ht="12.75">
      <c r="A75" s="4">
        <f>'raw data'!H75</f>
        <v>73</v>
      </c>
      <c r="B75" s="10">
        <f>'raw data'!U75</f>
        <v>41417</v>
      </c>
      <c r="C75" s="4">
        <f>'raw data'!R75</f>
        <v>1</v>
      </c>
      <c r="D75" s="1">
        <f>'raw data'!Z75</f>
        <v>-4875</v>
      </c>
      <c r="E75" s="1">
        <f>'raw data'!AA75</f>
        <v>39250</v>
      </c>
      <c r="F75" s="2">
        <f>'raw data'!AB75</f>
        <v>537.6712328767123</v>
      </c>
      <c r="G75" s="4">
        <f>'raw data'!A75</f>
        <v>-11.799999999999999</v>
      </c>
      <c r="H75" s="4">
        <f>'raw data'!B75</f>
        <v>-8.26</v>
      </c>
      <c r="I75" s="4">
        <f>'raw data'!C75</f>
        <v>-0.59</v>
      </c>
      <c r="J75" s="5">
        <f>'raw data'!D75</f>
        <v>-0.59</v>
      </c>
      <c r="K75" s="3">
        <f>'raw data'!AC75</f>
        <v>0</v>
      </c>
      <c r="L75" s="5">
        <f t="shared" si="7"/>
        <v>4.970894560453734</v>
      </c>
      <c r="M75" s="5">
        <f t="shared" si="1"/>
        <v>5.7144472802268655</v>
      </c>
      <c r="N75" s="5">
        <f t="shared" si="2"/>
        <v>0.3382193785240139</v>
      </c>
      <c r="O75" s="5">
        <f t="shared" si="3"/>
        <v>6.729105415798907</v>
      </c>
      <c r="P75" s="5">
        <f t="shared" si="4"/>
        <v>4.699789144654824</v>
      </c>
      <c r="Q75" s="4">
        <f t="shared" si="5"/>
        <v>-0.59</v>
      </c>
      <c r="R75" s="4">
        <f t="shared" si="6"/>
        <v>1.3800000000000003</v>
      </c>
    </row>
    <row r="76" spans="1:18" ht="12.75">
      <c r="A76" s="4">
        <f>'raw data'!H76</f>
        <v>74</v>
      </c>
      <c r="B76" s="10">
        <f>'raw data'!U76</f>
        <v>41418</v>
      </c>
      <c r="C76" s="4">
        <f>'raw data'!R76</f>
        <v>1</v>
      </c>
      <c r="D76" s="1">
        <f>'raw data'!Z76</f>
        <v>8625</v>
      </c>
      <c r="E76" s="1">
        <f>'raw data'!AA76</f>
        <v>47875</v>
      </c>
      <c r="F76" s="2">
        <f>'raw data'!AB76</f>
        <v>646.9594594594595</v>
      </c>
      <c r="G76" s="4">
        <f>'raw data'!A76</f>
        <v>21</v>
      </c>
      <c r="H76" s="4">
        <f>'raw data'!B76</f>
        <v>14.700000000000001</v>
      </c>
      <c r="I76" s="4">
        <f>'raw data'!C76</f>
        <v>1.05</v>
      </c>
      <c r="J76" s="5">
        <f>'raw data'!D76</f>
        <v>1.05</v>
      </c>
      <c r="K76" s="3">
        <f>'raw data'!AC76</f>
        <v>0</v>
      </c>
      <c r="L76" s="5">
        <f t="shared" si="7"/>
        <v>6.020894560453733</v>
      </c>
      <c r="M76" s="5">
        <f t="shared" si="1"/>
        <v>5.719492008249553</v>
      </c>
      <c r="N76" s="5">
        <f t="shared" si="2"/>
        <v>0.3421759813089479</v>
      </c>
      <c r="O76" s="5">
        <f t="shared" si="3"/>
        <v>6.746019952176397</v>
      </c>
      <c r="P76" s="5">
        <f t="shared" si="4"/>
        <v>4.692964064322709</v>
      </c>
      <c r="Q76" s="4">
        <f t="shared" si="5"/>
        <v>1.05</v>
      </c>
      <c r="R76" s="4">
        <f t="shared" si="6"/>
        <v>2.4300000000000006</v>
      </c>
    </row>
    <row r="77" spans="1:18" ht="12.75">
      <c r="A77" s="4">
        <f>'raw data'!H77</f>
        <v>75</v>
      </c>
      <c r="B77" s="10">
        <f>'raw data'!U77</f>
        <v>41423</v>
      </c>
      <c r="C77" s="4">
        <f>'raw data'!R77</f>
        <v>1</v>
      </c>
      <c r="D77" s="1">
        <f>'raw data'!Z77</f>
        <v>625</v>
      </c>
      <c r="E77" s="1">
        <f>'raw data'!AA77</f>
        <v>48500</v>
      </c>
      <c r="F77" s="2">
        <f>'raw data'!AB77</f>
        <v>646.6666666666666</v>
      </c>
      <c r="G77" s="4">
        <f>'raw data'!A77</f>
        <v>1.6</v>
      </c>
      <c r="H77" s="4">
        <f>'raw data'!B77</f>
        <v>1.12</v>
      </c>
      <c r="I77" s="4">
        <f>'raw data'!C77</f>
        <v>0.08</v>
      </c>
      <c r="J77" s="5">
        <f>'raw data'!D77</f>
        <v>0.08</v>
      </c>
      <c r="K77" s="3">
        <f>'raw data'!AC77</f>
        <v>0</v>
      </c>
      <c r="L77" s="5">
        <f t="shared" si="7"/>
        <v>6.1008945604537335</v>
      </c>
      <c r="M77" s="5">
        <f t="shared" si="1"/>
        <v>5.735036736272239</v>
      </c>
      <c r="N77" s="5">
        <f t="shared" si="2"/>
        <v>0.35245510352766796</v>
      </c>
      <c r="O77" s="5">
        <f t="shared" si="3"/>
        <v>6.792402046855242</v>
      </c>
      <c r="P77" s="5">
        <f t="shared" si="4"/>
        <v>4.677671425689235</v>
      </c>
      <c r="Q77" s="4">
        <f t="shared" si="5"/>
        <v>0.08</v>
      </c>
      <c r="R77" s="4">
        <f t="shared" si="6"/>
        <v>2.5100000000000007</v>
      </c>
    </row>
    <row r="78" spans="1:18" ht="12.75">
      <c r="A78" s="4">
        <f>'raw data'!H78</f>
        <v>76</v>
      </c>
      <c r="B78" s="10">
        <f>'raw data'!U78</f>
        <v>41428</v>
      </c>
      <c r="C78" s="4">
        <f>'raw data'!R78</f>
        <v>1</v>
      </c>
      <c r="D78" s="1">
        <f>'raw data'!Z78</f>
        <v>2250</v>
      </c>
      <c r="E78" s="1">
        <f>'raw data'!AA78</f>
        <v>50750</v>
      </c>
      <c r="F78" s="2">
        <f>'raw data'!AB78</f>
        <v>667.7631578947369</v>
      </c>
      <c r="G78" s="4">
        <f>'raw data'!A78</f>
        <v>5.4</v>
      </c>
      <c r="H78" s="4">
        <f>'raw data'!B78</f>
        <v>3.7800000000000002</v>
      </c>
      <c r="I78" s="4">
        <f>'raw data'!C78</f>
        <v>0.27</v>
      </c>
      <c r="J78" s="5">
        <f>'raw data'!D78</f>
        <v>0.27</v>
      </c>
      <c r="K78" s="3">
        <f>'raw data'!AC78</f>
        <v>0</v>
      </c>
      <c r="L78" s="5">
        <f t="shared" si="7"/>
        <v>6.370894560453733</v>
      </c>
      <c r="M78" s="5">
        <f t="shared" si="1"/>
        <v>5.786081464294925</v>
      </c>
      <c r="N78" s="5">
        <f t="shared" si="2"/>
        <v>0.36736744828768747</v>
      </c>
      <c r="O78" s="5">
        <f t="shared" si="3"/>
        <v>6.888183809157988</v>
      </c>
      <c r="P78" s="5">
        <f t="shared" si="4"/>
        <v>4.6839791194318625</v>
      </c>
      <c r="Q78" s="4">
        <f t="shared" si="5"/>
        <v>0.27</v>
      </c>
      <c r="R78" s="4">
        <f t="shared" si="6"/>
        <v>2.7800000000000007</v>
      </c>
    </row>
    <row r="79" spans="1:18" ht="12.75">
      <c r="A79" s="4">
        <f>'raw data'!H79</f>
        <v>77</v>
      </c>
      <c r="B79" s="10">
        <f>'raw data'!U79</f>
        <v>41431</v>
      </c>
      <c r="C79" s="4">
        <f>'raw data'!R79</f>
        <v>1</v>
      </c>
      <c r="D79" s="1">
        <f>'raw data'!Z79</f>
        <v>5625</v>
      </c>
      <c r="E79" s="1">
        <f>'raw data'!AA79</f>
        <v>56375</v>
      </c>
      <c r="F79" s="2">
        <f>'raw data'!AB79</f>
        <v>732.1428571428571</v>
      </c>
      <c r="G79" s="4">
        <f>'raw data'!A79</f>
        <v>13.799999999999999</v>
      </c>
      <c r="H79" s="4">
        <f>'raw data'!B79</f>
        <v>9.66</v>
      </c>
      <c r="I79" s="4">
        <f>'raw data'!C79</f>
        <v>0.69</v>
      </c>
      <c r="J79" s="5">
        <f>'raw data'!D79</f>
        <v>0.69</v>
      </c>
      <c r="K79" s="3">
        <f>'raw data'!AC79</f>
        <v>0</v>
      </c>
      <c r="L79" s="5">
        <f t="shared" si="7"/>
        <v>7.0608945604537325</v>
      </c>
      <c r="M79" s="5">
        <f t="shared" si="1"/>
        <v>5.867626192317612</v>
      </c>
      <c r="N79" s="5">
        <f t="shared" si="2"/>
        <v>0.4547747601386653</v>
      </c>
      <c r="O79" s="5">
        <f t="shared" si="3"/>
        <v>7.231950472733608</v>
      </c>
      <c r="P79" s="5">
        <f t="shared" si="4"/>
        <v>4.503301911901616</v>
      </c>
      <c r="Q79" s="4">
        <f t="shared" si="5"/>
        <v>0.69</v>
      </c>
      <c r="R79" s="4">
        <f t="shared" si="6"/>
        <v>3.4700000000000006</v>
      </c>
    </row>
    <row r="80" spans="1:18" ht="12.75">
      <c r="A80" s="4">
        <f>'raw data'!H80</f>
        <v>78</v>
      </c>
      <c r="B80" s="10">
        <f>'raw data'!U80</f>
        <v>41432</v>
      </c>
      <c r="C80" s="4">
        <f>'raw data'!R80</f>
        <v>1</v>
      </c>
      <c r="D80" s="1">
        <f>'raw data'!Z80</f>
        <v>4750</v>
      </c>
      <c r="E80" s="1">
        <f>'raw data'!AA80</f>
        <v>61125</v>
      </c>
      <c r="F80" s="2">
        <f>'raw data'!AB80</f>
        <v>783.6538461538462</v>
      </c>
      <c r="G80" s="4">
        <f>'raw data'!A80</f>
        <v>11.6</v>
      </c>
      <c r="H80" s="4">
        <f>'raw data'!B80</f>
        <v>8.12</v>
      </c>
      <c r="I80" s="4">
        <f>'raw data'!C80</f>
        <v>0.58</v>
      </c>
      <c r="J80" s="5">
        <f>'raw data'!D80</f>
        <v>0.58</v>
      </c>
      <c r="K80" s="3" t="str">
        <f>'raw data'!AC80</f>
        <v>intraday</v>
      </c>
      <c r="L80" s="5">
        <f t="shared" si="7"/>
        <v>7.640894560453733</v>
      </c>
      <c r="M80" s="5">
        <f t="shared" si="1"/>
        <v>5.974670920340299</v>
      </c>
      <c r="N80" s="5">
        <f t="shared" si="2"/>
        <v>0.5942594586156702</v>
      </c>
      <c r="O80" s="5">
        <f t="shared" si="3"/>
        <v>7.75744929618731</v>
      </c>
      <c r="P80" s="5">
        <f t="shared" si="4"/>
        <v>4.191892544493288</v>
      </c>
      <c r="Q80" s="4">
        <f t="shared" si="5"/>
        <v>0.58</v>
      </c>
      <c r="R80" s="4">
        <f t="shared" si="6"/>
        <v>4.050000000000001</v>
      </c>
    </row>
    <row r="81" spans="1:18" ht="12.75">
      <c r="A81" s="4">
        <f>'raw data'!H81</f>
        <v>79</v>
      </c>
      <c r="B81" s="10">
        <f>'raw data'!U81</f>
        <v>41436</v>
      </c>
      <c r="C81" s="4">
        <f>'raw data'!R81</f>
        <v>0</v>
      </c>
      <c r="D81" s="1">
        <f>'raw data'!Z81</f>
        <v>12250</v>
      </c>
      <c r="E81" s="1">
        <f>'raw data'!AA81</f>
        <v>73375</v>
      </c>
      <c r="F81" s="2">
        <f>'raw data'!AB81</f>
        <v>928.7974683544304</v>
      </c>
      <c r="G81" s="4">
        <f>'raw data'!A81</f>
        <v>30</v>
      </c>
      <c r="H81" s="4">
        <f>'raw data'!B81</f>
        <v>21</v>
      </c>
      <c r="I81" s="4">
        <f>'raw data'!C81</f>
        <v>1.5</v>
      </c>
      <c r="J81" s="5">
        <f>'raw data'!D81</f>
        <v>1.5</v>
      </c>
      <c r="K81" s="3" t="str">
        <f>'raw data'!AC81</f>
        <v>intraday</v>
      </c>
      <c r="L81" s="5">
        <f t="shared" si="7"/>
        <v>9.140894560453733</v>
      </c>
      <c r="M81" s="5">
        <f t="shared" si="1"/>
        <v>6.146215648362986</v>
      </c>
      <c r="N81" s="5">
        <f t="shared" si="2"/>
        <v>0.9198429885418214</v>
      </c>
      <c r="O81" s="5">
        <f t="shared" si="3"/>
        <v>8.90574461398845</v>
      </c>
      <c r="P81" s="5">
        <f t="shared" si="4"/>
        <v>3.3866866827375217</v>
      </c>
      <c r="Q81" s="4">
        <f t="shared" si="5"/>
        <v>1.5</v>
      </c>
      <c r="R81" s="4">
        <f t="shared" si="6"/>
        <v>5.550000000000001</v>
      </c>
    </row>
    <row r="82" spans="1:18" ht="12.75">
      <c r="A82" s="4">
        <f>'raw data'!H82</f>
        <v>80</v>
      </c>
      <c r="B82" s="10">
        <f>'raw data'!U82</f>
        <v>41437</v>
      </c>
      <c r="C82" s="4">
        <f>'raw data'!R82</f>
        <v>1</v>
      </c>
      <c r="D82" s="1">
        <f>'raw data'!Z82</f>
        <v>-500</v>
      </c>
      <c r="E82" s="1">
        <f>'raw data'!AA82</f>
        <v>72875</v>
      </c>
      <c r="F82" s="2">
        <f>'raw data'!AB82</f>
        <v>910.9375</v>
      </c>
      <c r="G82" s="4">
        <f>'raw data'!A82</f>
        <v>-1.2</v>
      </c>
      <c r="H82" s="4">
        <f>'raw data'!B82</f>
        <v>-0.84</v>
      </c>
      <c r="I82" s="4">
        <f>'raw data'!C82</f>
        <v>-0.06</v>
      </c>
      <c r="J82" s="5">
        <f>'raw data'!D82</f>
        <v>-0.06</v>
      </c>
      <c r="K82" s="3">
        <f>'raw data'!AC82</f>
        <v>0</v>
      </c>
      <c r="L82" s="5">
        <f t="shared" si="7"/>
        <v>9.080894560453732</v>
      </c>
      <c r="M82" s="5">
        <f t="shared" si="1"/>
        <v>6.285260376385674</v>
      </c>
      <c r="N82" s="5">
        <f t="shared" si="2"/>
        <v>1.1303966073966862</v>
      </c>
      <c r="O82" s="5">
        <f t="shared" si="3"/>
        <v>9.676450198575733</v>
      </c>
      <c r="P82" s="5">
        <f t="shared" si="4"/>
        <v>2.894070554195615</v>
      </c>
      <c r="Q82" s="4">
        <f t="shared" si="5"/>
        <v>-0.06</v>
      </c>
      <c r="R82" s="4">
        <f t="shared" si="6"/>
        <v>5.490000000000001</v>
      </c>
    </row>
    <row r="83" spans="1:18" ht="12.75">
      <c r="A83" s="4">
        <f>'raw data'!H83</f>
        <v>81</v>
      </c>
      <c r="B83" s="10">
        <f>'raw data'!U83</f>
        <v>41438</v>
      </c>
      <c r="C83" s="4">
        <f>'raw data'!R83</f>
        <v>0</v>
      </c>
      <c r="D83" s="1">
        <f>'raw data'!Z83</f>
        <v>-5500</v>
      </c>
      <c r="E83" s="1">
        <f>'raw data'!AA83</f>
        <v>67375</v>
      </c>
      <c r="F83" s="2">
        <f>'raw data'!AB83</f>
        <v>831.7901234567901</v>
      </c>
      <c r="G83" s="4">
        <f>'raw data'!A83</f>
        <v>-13.4</v>
      </c>
      <c r="H83" s="4">
        <f>'raw data'!B83</f>
        <v>-9.38</v>
      </c>
      <c r="I83" s="4">
        <f>'raw data'!C83</f>
        <v>-0.67</v>
      </c>
      <c r="J83" s="5">
        <f>'raw data'!D83</f>
        <v>-0.67</v>
      </c>
      <c r="K83" s="3" t="str">
        <f>'raw data'!AC83</f>
        <v>intraday (closed down -1,35%)</v>
      </c>
      <c r="L83" s="5">
        <f t="shared" si="7"/>
        <v>8.410894560453732</v>
      </c>
      <c r="M83" s="5">
        <f t="shared" si="1"/>
        <v>6.388305104408358</v>
      </c>
      <c r="N83" s="5">
        <f t="shared" si="2"/>
        <v>1.226460428190195</v>
      </c>
      <c r="O83" s="5">
        <f t="shared" si="3"/>
        <v>10.067686388978943</v>
      </c>
      <c r="P83" s="5">
        <f t="shared" si="4"/>
        <v>2.708923819837773</v>
      </c>
      <c r="Q83" s="4">
        <f t="shared" si="5"/>
        <v>-0.67</v>
      </c>
      <c r="R83" s="4">
        <f t="shared" si="6"/>
        <v>4.820000000000001</v>
      </c>
    </row>
    <row r="84" spans="1:18" ht="12.75">
      <c r="A84" s="4">
        <f>'raw data'!H84</f>
        <v>82</v>
      </c>
      <c r="B84" s="10">
        <f>'raw data'!U84</f>
        <v>41442</v>
      </c>
      <c r="C84" s="4">
        <f>'raw data'!R84</f>
        <v>1</v>
      </c>
      <c r="D84" s="1">
        <f>'raw data'!Z84</f>
        <v>-250</v>
      </c>
      <c r="E84" s="1">
        <f>'raw data'!AA84</f>
        <v>67125</v>
      </c>
      <c r="F84" s="2">
        <f>'raw data'!AB84</f>
        <v>818.5975609756098</v>
      </c>
      <c r="G84" s="4">
        <f>'raw data'!A84</f>
        <v>-0.6</v>
      </c>
      <c r="H84" s="4">
        <f>'raw data'!B84</f>
        <v>-0.42</v>
      </c>
      <c r="I84" s="4">
        <f>'raw data'!C84</f>
        <v>-0.03</v>
      </c>
      <c r="J84" s="5">
        <f>'raw data'!D84</f>
        <v>-0.03</v>
      </c>
      <c r="K84" s="3">
        <f>'raw data'!AC84</f>
        <v>0</v>
      </c>
      <c r="L84" s="5">
        <f t="shared" si="7"/>
        <v>8.380894560453733</v>
      </c>
      <c r="M84" s="5">
        <f t="shared" si="1"/>
        <v>6.551349832431046</v>
      </c>
      <c r="N84" s="5">
        <f t="shared" si="2"/>
        <v>1.2651199587841848</v>
      </c>
      <c r="O84" s="5">
        <f t="shared" si="3"/>
        <v>10.3467097087836</v>
      </c>
      <c r="P84" s="5">
        <f t="shared" si="4"/>
        <v>2.7559899560784915</v>
      </c>
      <c r="Q84" s="4">
        <f t="shared" si="5"/>
        <v>-0.03</v>
      </c>
      <c r="R84" s="4">
        <f t="shared" si="6"/>
        <v>4.790000000000001</v>
      </c>
    </row>
    <row r="85" spans="1:18" ht="12.75">
      <c r="A85" s="4">
        <f>'raw data'!H85</f>
        <v>83</v>
      </c>
      <c r="B85" s="10">
        <f>'raw data'!U85</f>
        <v>41445</v>
      </c>
      <c r="C85" s="4">
        <f>'raw data'!R85</f>
        <v>1</v>
      </c>
      <c r="D85" s="1">
        <f>'raw data'!Z85</f>
        <v>-5375</v>
      </c>
      <c r="E85" s="1">
        <f>'raw data'!AA85</f>
        <v>61750</v>
      </c>
      <c r="F85" s="2">
        <f>'raw data'!AB85</f>
        <v>743.9759036144578</v>
      </c>
      <c r="G85" s="4">
        <f>'raw data'!A85</f>
        <v>-13.4</v>
      </c>
      <c r="H85" s="4">
        <f>'raw data'!B85</f>
        <v>-9.38</v>
      </c>
      <c r="I85" s="4">
        <f>'raw data'!C85</f>
        <v>-0.67</v>
      </c>
      <c r="J85" s="5">
        <f>'raw data'!D85</f>
        <v>-0.67</v>
      </c>
      <c r="K85" s="3" t="str">
        <f>'raw data'!AC85</f>
        <v>intraday (closed down -1,61%)</v>
      </c>
      <c r="L85" s="5">
        <f t="shared" si="7"/>
        <v>7.710894560453733</v>
      </c>
      <c r="M85" s="5">
        <f t="shared" si="1"/>
        <v>6.641394560453733</v>
      </c>
      <c r="N85" s="5">
        <f t="shared" si="2"/>
        <v>1.2810582590803183</v>
      </c>
      <c r="O85" s="5">
        <f t="shared" si="3"/>
        <v>10.484569337694689</v>
      </c>
      <c r="P85" s="5">
        <f t="shared" si="4"/>
        <v>2.798219783212778</v>
      </c>
      <c r="Q85" s="4">
        <f t="shared" si="5"/>
        <v>-0.67</v>
      </c>
      <c r="R85" s="4">
        <f t="shared" si="6"/>
        <v>4.120000000000001</v>
      </c>
    </row>
    <row r="86" spans="1:18" ht="12.75">
      <c r="A86" s="4">
        <f>'raw data'!H86</f>
        <v>84</v>
      </c>
      <c r="B86" s="10">
        <f>'raw data'!U86</f>
        <v>41445</v>
      </c>
      <c r="C86" s="4">
        <f>'raw data'!R86</f>
        <v>1</v>
      </c>
      <c r="D86" s="1">
        <f>'raw data'!Z86</f>
        <v>1250</v>
      </c>
      <c r="E86" s="1">
        <f>'raw data'!AA86</f>
        <v>63000</v>
      </c>
      <c r="F86" s="2">
        <f>'raw data'!AB86</f>
        <v>750</v>
      </c>
      <c r="G86" s="4">
        <f>'raw data'!A86</f>
        <v>3</v>
      </c>
      <c r="H86" s="4">
        <f>'raw data'!B86</f>
        <v>2.1</v>
      </c>
      <c r="I86" s="4">
        <f>'raw data'!C86</f>
        <v>0.15</v>
      </c>
      <c r="J86" s="5">
        <f>'raw data'!D86</f>
        <v>0.15</v>
      </c>
      <c r="K86" s="3">
        <f>'raw data'!AC86</f>
        <v>0</v>
      </c>
      <c r="L86" s="5">
        <f t="shared" si="7"/>
        <v>7.860894560453733</v>
      </c>
      <c r="M86" s="5">
        <f t="shared" si="1"/>
        <v>6.735394560453733</v>
      </c>
      <c r="N86" s="5">
        <f t="shared" si="2"/>
        <v>1.2988921392762696</v>
      </c>
      <c r="O86" s="5">
        <f t="shared" si="3"/>
        <v>10.632070978282542</v>
      </c>
      <c r="P86" s="5">
        <f t="shared" si="4"/>
        <v>2.838718142624924</v>
      </c>
      <c r="Q86" s="4">
        <f t="shared" si="5"/>
        <v>0.15</v>
      </c>
      <c r="R86" s="4">
        <f t="shared" si="6"/>
        <v>4.270000000000001</v>
      </c>
    </row>
    <row r="87" spans="1:18" ht="12.75">
      <c r="A87" s="4">
        <f>'raw data'!H87</f>
        <v>85</v>
      </c>
      <c r="B87" s="10">
        <f>'raw data'!U87</f>
        <v>41446</v>
      </c>
      <c r="C87" s="4">
        <f>'raw data'!R87</f>
        <v>1</v>
      </c>
      <c r="D87" s="1">
        <f>'raw data'!Z87</f>
        <v>-5125</v>
      </c>
      <c r="E87" s="1">
        <f>'raw data'!AA87</f>
        <v>57875</v>
      </c>
      <c r="F87" s="2">
        <f>'raw data'!AB87</f>
        <v>680.8823529411765</v>
      </c>
      <c r="G87" s="4">
        <f>'raw data'!A87</f>
        <v>-13</v>
      </c>
      <c r="H87" s="4">
        <f>'raw data'!B87</f>
        <v>-9.1</v>
      </c>
      <c r="I87" s="4">
        <f>'raw data'!C87</f>
        <v>-0.65</v>
      </c>
      <c r="J87" s="5">
        <f>'raw data'!D87</f>
        <v>-0.65</v>
      </c>
      <c r="K87" s="3" t="str">
        <f>'raw data'!AC87</f>
        <v>(gapped down -1)</v>
      </c>
      <c r="L87" s="5">
        <f t="shared" si="7"/>
        <v>7.210894560453733</v>
      </c>
      <c r="M87" s="5">
        <f aca="true" t="shared" si="8" ref="M87:M150">AVERAGE(L68:L87)</f>
        <v>6.810394560453733</v>
      </c>
      <c r="N87" s="5">
        <f aca="true" t="shared" si="9" ref="N87:N150">STDEV(L68:L87)</f>
        <v>1.279788119799114</v>
      </c>
      <c r="O87" s="5">
        <f aca="true" t="shared" si="10" ref="O87:O150">M87+$O$421*N87</f>
        <v>10.649758919851076</v>
      </c>
      <c r="P87" s="5">
        <f aca="true" t="shared" si="11" ref="P87:P150">M87-$O$421*N87</f>
        <v>2.9710302010563905</v>
      </c>
      <c r="Q87" s="4">
        <f aca="true" t="shared" si="12" ref="Q87:Q150">IF(O86&gt;O85,J87,0)</f>
        <v>-0.65</v>
      </c>
      <c r="R87" s="4">
        <f aca="true" t="shared" si="13" ref="R87:R150">R86+Q87</f>
        <v>3.6200000000000014</v>
      </c>
    </row>
    <row r="88" spans="1:18" ht="12.75">
      <c r="A88" s="4">
        <f>'raw data'!H88</f>
        <v>86</v>
      </c>
      <c r="B88" s="10">
        <f>'raw data'!U88</f>
        <v>41449</v>
      </c>
      <c r="C88" s="4">
        <f>'raw data'!R88</f>
        <v>1</v>
      </c>
      <c r="D88" s="1">
        <f>'raw data'!Z88</f>
        <v>-6250</v>
      </c>
      <c r="E88" s="1">
        <f>'raw data'!AA88</f>
        <v>51625</v>
      </c>
      <c r="F88" s="2">
        <f>'raw data'!AB88</f>
        <v>600.2906976744187</v>
      </c>
      <c r="G88" s="4">
        <f>'raw data'!A88</f>
        <v>-16</v>
      </c>
      <c r="H88" s="4">
        <f>'raw data'!B88</f>
        <v>-11.200000000000001</v>
      </c>
      <c r="I88" s="4">
        <f>'raw data'!C88</f>
        <v>-0.8</v>
      </c>
      <c r="J88" s="5">
        <f>'raw data'!D88</f>
        <v>-0.8</v>
      </c>
      <c r="K88" s="3" t="str">
        <f>'raw data'!AC88</f>
        <v>intraday (was down -1,07, revert a bit)</v>
      </c>
      <c r="L88" s="5">
        <f t="shared" si="7"/>
        <v>6.410894560453733</v>
      </c>
      <c r="M88" s="5">
        <f t="shared" si="8"/>
        <v>6.843894560453732</v>
      </c>
      <c r="N88" s="5">
        <f t="shared" si="9"/>
        <v>1.2589180818632015</v>
      </c>
      <c r="O88" s="5">
        <f t="shared" si="10"/>
        <v>10.620648806043336</v>
      </c>
      <c r="P88" s="5">
        <f t="shared" si="11"/>
        <v>3.0671403148641274</v>
      </c>
      <c r="Q88" s="4">
        <f t="shared" si="12"/>
        <v>-0.8</v>
      </c>
      <c r="R88" s="4">
        <f t="shared" si="13"/>
        <v>2.820000000000001</v>
      </c>
    </row>
    <row r="89" spans="1:18" ht="12.75">
      <c r="A89" s="4">
        <f>'raw data'!H89</f>
        <v>87</v>
      </c>
      <c r="B89" s="10">
        <f>'raw data'!U89</f>
        <v>41449</v>
      </c>
      <c r="C89" s="4">
        <f>'raw data'!R89</f>
        <v>1</v>
      </c>
      <c r="D89" s="1">
        <f>'raw data'!Z89</f>
        <v>7125</v>
      </c>
      <c r="E89" s="1">
        <f>'raw data'!AA89</f>
        <v>58750</v>
      </c>
      <c r="F89" s="2">
        <f>'raw data'!AB89</f>
        <v>675.2873563218391</v>
      </c>
      <c r="G89" s="4">
        <f>'raw data'!A89</f>
        <v>18</v>
      </c>
      <c r="H89" s="4">
        <f>'raw data'!B89</f>
        <v>12.6</v>
      </c>
      <c r="I89" s="4">
        <f>'raw data'!C89</f>
        <v>0.9</v>
      </c>
      <c r="J89" s="5">
        <f>'raw data'!D89</f>
        <v>0.9</v>
      </c>
      <c r="K89" s="3">
        <f>'raw data'!AC89</f>
        <v>0</v>
      </c>
      <c r="L89" s="5">
        <f t="shared" si="7"/>
        <v>7.310894560453733</v>
      </c>
      <c r="M89" s="5">
        <f t="shared" si="8"/>
        <v>6.922394560453734</v>
      </c>
      <c r="N89" s="5">
        <f t="shared" si="9"/>
        <v>1.2352467258342403</v>
      </c>
      <c r="O89" s="5">
        <f t="shared" si="10"/>
        <v>10.628134737956454</v>
      </c>
      <c r="P89" s="5">
        <f t="shared" si="11"/>
        <v>3.216654382951013</v>
      </c>
      <c r="Q89" s="4">
        <f t="shared" si="12"/>
        <v>0</v>
      </c>
      <c r="R89" s="4">
        <f t="shared" si="13"/>
        <v>2.820000000000001</v>
      </c>
    </row>
    <row r="90" spans="1:18" ht="12.75">
      <c r="A90" s="4">
        <f>'raw data'!H90</f>
        <v>88</v>
      </c>
      <c r="B90" s="10">
        <f>'raw data'!U90</f>
        <v>41453</v>
      </c>
      <c r="C90" s="4">
        <f>'raw data'!R90</f>
        <v>1</v>
      </c>
      <c r="D90" s="1">
        <f>'raw data'!Z90</f>
        <v>4125</v>
      </c>
      <c r="E90" s="1">
        <f>'raw data'!AA90</f>
        <v>62875</v>
      </c>
      <c r="F90" s="2">
        <f>'raw data'!AB90</f>
        <v>714.4886363636364</v>
      </c>
      <c r="G90" s="4">
        <f>'raw data'!A90</f>
        <v>10.4</v>
      </c>
      <c r="H90" s="4">
        <f>'raw data'!B90</f>
        <v>7.28</v>
      </c>
      <c r="I90" s="4">
        <f>'raw data'!C90</f>
        <v>0.52</v>
      </c>
      <c r="J90" s="5">
        <f>'raw data'!D90</f>
        <v>0.52</v>
      </c>
      <c r="K90" s="3">
        <f>'raw data'!AC90</f>
        <v>0</v>
      </c>
      <c r="L90" s="5">
        <f t="shared" si="7"/>
        <v>7.830894560453734</v>
      </c>
      <c r="M90" s="5">
        <f t="shared" si="8"/>
        <v>7.0158945604537335</v>
      </c>
      <c r="N90" s="5">
        <f t="shared" si="9"/>
        <v>1.2293965143409504</v>
      </c>
      <c r="O90" s="5">
        <f t="shared" si="10"/>
        <v>10.704084103476585</v>
      </c>
      <c r="P90" s="5">
        <f t="shared" si="11"/>
        <v>3.3277050174308824</v>
      </c>
      <c r="Q90" s="4">
        <f t="shared" si="12"/>
        <v>0.52</v>
      </c>
      <c r="R90" s="4">
        <f t="shared" si="13"/>
        <v>3.340000000000001</v>
      </c>
    </row>
    <row r="91" spans="1:18" ht="12.75">
      <c r="A91" s="4">
        <f>'raw data'!H91</f>
        <v>89</v>
      </c>
      <c r="B91" s="10">
        <f>'raw data'!U91</f>
        <v>41457</v>
      </c>
      <c r="C91" s="4">
        <f>'raw data'!R91</f>
        <v>1</v>
      </c>
      <c r="D91" s="1">
        <f>'raw data'!Z91</f>
        <v>-3625</v>
      </c>
      <c r="E91" s="1">
        <f>'raw data'!AA91</f>
        <v>59250</v>
      </c>
      <c r="F91" s="2">
        <f>'raw data'!AB91</f>
        <v>665.7303370786517</v>
      </c>
      <c r="G91" s="4">
        <f>'raw data'!A91</f>
        <v>-9</v>
      </c>
      <c r="H91" s="4">
        <f>'raw data'!B91</f>
        <v>-6.3</v>
      </c>
      <c r="I91" s="4">
        <f>'raw data'!C91</f>
        <v>-0.45</v>
      </c>
      <c r="J91" s="5">
        <f>'raw data'!D91</f>
        <v>-0.45</v>
      </c>
      <c r="K91" s="3">
        <f>'raw data'!AC91</f>
        <v>0</v>
      </c>
      <c r="L91" s="5">
        <f t="shared" si="7"/>
        <v>7.380894560453734</v>
      </c>
      <c r="M91" s="5">
        <f t="shared" si="8"/>
        <v>7.093394560453731</v>
      </c>
      <c r="N91" s="5">
        <f t="shared" si="9"/>
        <v>1.199249216889702</v>
      </c>
      <c r="O91" s="5">
        <f t="shared" si="10"/>
        <v>10.691142211122838</v>
      </c>
      <c r="P91" s="5">
        <f t="shared" si="11"/>
        <v>3.4956469097846252</v>
      </c>
      <c r="Q91" s="4">
        <f t="shared" si="12"/>
        <v>-0.45</v>
      </c>
      <c r="R91" s="4">
        <f t="shared" si="13"/>
        <v>2.890000000000001</v>
      </c>
    </row>
    <row r="92" spans="1:18" ht="12.75">
      <c r="A92" s="4">
        <f>'raw data'!H92</f>
        <v>90</v>
      </c>
      <c r="B92" s="10">
        <f>'raw data'!U92</f>
        <v>41460</v>
      </c>
      <c r="C92" s="4">
        <f>'raw data'!R92</f>
        <v>0</v>
      </c>
      <c r="D92" s="1">
        <f>'raw data'!Z92</f>
        <v>-4250</v>
      </c>
      <c r="E92" s="1">
        <f>'raw data'!AA92</f>
        <v>55000</v>
      </c>
      <c r="F92" s="2">
        <f>'raw data'!AB92</f>
        <v>611.1111111111111</v>
      </c>
      <c r="G92" s="4">
        <f>'raw data'!A92</f>
        <v>-10.4</v>
      </c>
      <c r="H92" s="4">
        <f>'raw data'!B92</f>
        <v>-7.28</v>
      </c>
      <c r="I92" s="4">
        <f>'raw data'!C92</f>
        <v>-0.52</v>
      </c>
      <c r="J92" s="5">
        <f>'raw data'!D92</f>
        <v>-0.52</v>
      </c>
      <c r="K92" s="3">
        <f>'raw data'!AC92</f>
        <v>0</v>
      </c>
      <c r="L92" s="5">
        <f t="shared" si="7"/>
        <v>6.860894560453733</v>
      </c>
      <c r="M92" s="5">
        <f t="shared" si="8"/>
        <v>7.148894560453732</v>
      </c>
      <c r="N92" s="5">
        <f t="shared" si="9"/>
        <v>1.1588542435935434</v>
      </c>
      <c r="O92" s="5">
        <f t="shared" si="10"/>
        <v>10.625457291234362</v>
      </c>
      <c r="P92" s="5">
        <f t="shared" si="11"/>
        <v>3.6723318296731016</v>
      </c>
      <c r="Q92" s="4">
        <f t="shared" si="12"/>
        <v>0</v>
      </c>
      <c r="R92" s="4">
        <f t="shared" si="13"/>
        <v>2.890000000000001</v>
      </c>
    </row>
    <row r="93" spans="1:18" ht="12.75">
      <c r="A93" s="4">
        <f>'raw data'!H93</f>
        <v>91</v>
      </c>
      <c r="B93" s="10">
        <f>'raw data'!U93</f>
        <v>41464</v>
      </c>
      <c r="C93" s="4">
        <f>'raw data'!R93</f>
        <v>1</v>
      </c>
      <c r="D93" s="1">
        <f>'raw data'!Z93</f>
        <v>875</v>
      </c>
      <c r="E93" s="1">
        <f>'raw data'!AA93</f>
        <v>55875</v>
      </c>
      <c r="F93" s="2">
        <f>'raw data'!AB93</f>
        <v>614.010989010989</v>
      </c>
      <c r="G93" s="4">
        <f>'raw data'!A93</f>
        <v>2</v>
      </c>
      <c r="H93" s="4">
        <f>'raw data'!B93</f>
        <v>1.4000000000000001</v>
      </c>
      <c r="I93" s="4">
        <f>'raw data'!C93</f>
        <v>0.1</v>
      </c>
      <c r="J93" s="5">
        <f>'raw data'!D93</f>
        <v>0.1</v>
      </c>
      <c r="K93" s="3">
        <f>'raw data'!AC93</f>
        <v>0</v>
      </c>
      <c r="L93" s="5">
        <f t="shared" si="7"/>
        <v>6.960894560453733</v>
      </c>
      <c r="M93" s="5">
        <f t="shared" si="8"/>
        <v>7.213894560453733</v>
      </c>
      <c r="N93" s="5">
        <f t="shared" si="9"/>
        <v>1.1062649344814148</v>
      </c>
      <c r="O93" s="5">
        <f t="shared" si="10"/>
        <v>10.532689363897978</v>
      </c>
      <c r="P93" s="5">
        <f t="shared" si="11"/>
        <v>3.8950997570094885</v>
      </c>
      <c r="Q93" s="4">
        <f t="shared" si="12"/>
        <v>0</v>
      </c>
      <c r="R93" s="4">
        <f t="shared" si="13"/>
        <v>2.890000000000001</v>
      </c>
    </row>
    <row r="94" spans="1:18" ht="12.75">
      <c r="A94" s="4">
        <f>'raw data'!H94</f>
        <v>92</v>
      </c>
      <c r="B94" s="10">
        <f>'raw data'!U94</f>
        <v>41472</v>
      </c>
      <c r="C94" s="4">
        <f>'raw data'!R94</f>
        <v>1</v>
      </c>
      <c r="D94" s="1">
        <f>'raw data'!Z94</f>
        <v>1750</v>
      </c>
      <c r="E94" s="1">
        <f>'raw data'!AA94</f>
        <v>57625</v>
      </c>
      <c r="F94" s="2">
        <f>'raw data'!AB94</f>
        <v>626.3586956521739</v>
      </c>
      <c r="G94" s="4">
        <f>'raw data'!A94</f>
        <v>4.2</v>
      </c>
      <c r="H94" s="4">
        <f>'raw data'!B94</f>
        <v>2.94</v>
      </c>
      <c r="I94" s="4">
        <f>'raw data'!C94</f>
        <v>0.21</v>
      </c>
      <c r="J94" s="5">
        <f>'raw data'!D94</f>
        <v>0.21</v>
      </c>
      <c r="K94" s="3">
        <f>'raw data'!AC94</f>
        <v>0</v>
      </c>
      <c r="L94" s="5">
        <f t="shared" si="7"/>
        <v>7.170894560453733</v>
      </c>
      <c r="M94" s="5">
        <f t="shared" si="8"/>
        <v>7.294394560453734</v>
      </c>
      <c r="N94" s="5">
        <f t="shared" si="9"/>
        <v>1.035995707164437</v>
      </c>
      <c r="O94" s="5">
        <f t="shared" si="10"/>
        <v>10.402381681947045</v>
      </c>
      <c r="P94" s="5">
        <f t="shared" si="11"/>
        <v>4.186407438960423</v>
      </c>
      <c r="Q94" s="4">
        <f t="shared" si="12"/>
        <v>0</v>
      </c>
      <c r="R94" s="4">
        <f t="shared" si="13"/>
        <v>2.890000000000001</v>
      </c>
    </row>
    <row r="95" spans="1:18" ht="12.75">
      <c r="A95" s="4">
        <f>'raw data'!H95</f>
        <v>93</v>
      </c>
      <c r="B95" s="10">
        <f>'raw data'!U95</f>
        <v>41473</v>
      </c>
      <c r="C95" s="4">
        <f>'raw data'!R95</f>
        <v>1</v>
      </c>
      <c r="D95" s="1">
        <f>'raw data'!Z95</f>
        <v>2750</v>
      </c>
      <c r="E95" s="1">
        <f>'raw data'!AA95</f>
        <v>60375</v>
      </c>
      <c r="F95" s="2">
        <f>'raw data'!AB95</f>
        <v>649.1935483870968</v>
      </c>
      <c r="G95" s="4">
        <f>'raw data'!A95</f>
        <v>6.6000000000000005</v>
      </c>
      <c r="H95" s="4">
        <f>'raw data'!B95</f>
        <v>4.62</v>
      </c>
      <c r="I95" s="4">
        <f>'raw data'!C95</f>
        <v>0.33</v>
      </c>
      <c r="J95" s="5">
        <f>'raw data'!D95</f>
        <v>0.33</v>
      </c>
      <c r="K95" s="3" t="str">
        <f>'raw data'!AC95</f>
        <v>intraday</v>
      </c>
      <c r="L95" s="5">
        <f t="shared" si="7"/>
        <v>7.500894560453733</v>
      </c>
      <c r="M95" s="5">
        <f t="shared" si="8"/>
        <v>7.420894560453734</v>
      </c>
      <c r="N95" s="5">
        <f t="shared" si="9"/>
        <v>0.8800837280742337</v>
      </c>
      <c r="O95" s="5">
        <f t="shared" si="10"/>
        <v>10.061145744676434</v>
      </c>
      <c r="P95" s="5">
        <f t="shared" si="11"/>
        <v>4.7806433762310325</v>
      </c>
      <c r="Q95" s="4">
        <f t="shared" si="12"/>
        <v>0</v>
      </c>
      <c r="R95" s="4">
        <f t="shared" si="13"/>
        <v>2.890000000000001</v>
      </c>
    </row>
    <row r="96" spans="1:18" ht="12.75">
      <c r="A96" s="4">
        <f>'raw data'!H96</f>
        <v>94</v>
      </c>
      <c r="B96" s="10">
        <f>'raw data'!U96</f>
        <v>41477</v>
      </c>
      <c r="C96" s="4">
        <f>'raw data'!R96</f>
        <v>0</v>
      </c>
      <c r="D96" s="1">
        <f>'raw data'!Z96</f>
        <v>-1500</v>
      </c>
      <c r="E96" s="1">
        <f>'raw data'!AA96</f>
        <v>58875</v>
      </c>
      <c r="F96" s="2">
        <f>'raw data'!AB96</f>
        <v>626.3297872340426</v>
      </c>
      <c r="G96" s="4">
        <f>'raw data'!A96</f>
        <v>-3.4000000000000004</v>
      </c>
      <c r="H96" s="4">
        <f>'raw data'!B96</f>
        <v>-2.3800000000000003</v>
      </c>
      <c r="I96" s="4">
        <f>'raw data'!C96</f>
        <v>-0.17</v>
      </c>
      <c r="J96" s="5">
        <f>'raw data'!D96</f>
        <v>-0.17</v>
      </c>
      <c r="K96" s="3">
        <f>'raw data'!AC96</f>
        <v>0</v>
      </c>
      <c r="L96" s="5">
        <f t="shared" si="7"/>
        <v>7.330894560453733</v>
      </c>
      <c r="M96" s="5">
        <f t="shared" si="8"/>
        <v>7.486394560453734</v>
      </c>
      <c r="N96" s="5">
        <f t="shared" si="9"/>
        <v>0.8168841636622028</v>
      </c>
      <c r="O96" s="5">
        <f t="shared" si="10"/>
        <v>9.937047051440342</v>
      </c>
      <c r="P96" s="5">
        <f t="shared" si="11"/>
        <v>5.035742069467125</v>
      </c>
      <c r="Q96" s="4">
        <f t="shared" si="12"/>
        <v>0</v>
      </c>
      <c r="R96" s="4">
        <f t="shared" si="13"/>
        <v>2.890000000000001</v>
      </c>
    </row>
    <row r="97" spans="1:18" ht="12.75">
      <c r="A97" s="4">
        <f>'raw data'!H97</f>
        <v>95</v>
      </c>
      <c r="B97" s="10">
        <f>'raw data'!U97</f>
        <v>41479</v>
      </c>
      <c r="C97" s="4">
        <f>'raw data'!R97</f>
        <v>1</v>
      </c>
      <c r="D97" s="1">
        <f>'raw data'!Z97</f>
        <v>-2000</v>
      </c>
      <c r="E97" s="1">
        <f>'raw data'!AA97</f>
        <v>56875</v>
      </c>
      <c r="F97" s="2">
        <f>'raw data'!AB97</f>
        <v>598.6842105263158</v>
      </c>
      <c r="G97" s="4">
        <f>'raw data'!A97</f>
        <v>-4.6000000000000005</v>
      </c>
      <c r="H97" s="4">
        <f>'raw data'!B97</f>
        <v>-3.22</v>
      </c>
      <c r="I97" s="4">
        <f>'raw data'!C97</f>
        <v>-0.23</v>
      </c>
      <c r="J97" s="5">
        <f>'raw data'!D97</f>
        <v>-0.23</v>
      </c>
      <c r="K97" s="3">
        <f>'raw data'!AC97</f>
        <v>0</v>
      </c>
      <c r="L97" s="5">
        <f t="shared" si="7"/>
        <v>7.100894560453733</v>
      </c>
      <c r="M97" s="5">
        <f t="shared" si="8"/>
        <v>7.536394560453734</v>
      </c>
      <c r="N97" s="5">
        <f t="shared" si="9"/>
        <v>0.7559481672568213</v>
      </c>
      <c r="O97" s="5">
        <f t="shared" si="10"/>
        <v>9.804239062224198</v>
      </c>
      <c r="P97" s="5">
        <f t="shared" si="11"/>
        <v>5.268550058683269</v>
      </c>
      <c r="Q97" s="4">
        <f t="shared" si="12"/>
        <v>0</v>
      </c>
      <c r="R97" s="4">
        <f t="shared" si="13"/>
        <v>2.890000000000001</v>
      </c>
    </row>
    <row r="98" spans="1:18" ht="12.75">
      <c r="A98" s="4">
        <f>'raw data'!H98</f>
        <v>96</v>
      </c>
      <c r="B98" s="10">
        <f>'raw data'!U98</f>
        <v>41485</v>
      </c>
      <c r="C98" s="4">
        <f>'raw data'!R98</f>
        <v>1</v>
      </c>
      <c r="D98" s="1">
        <f>'raw data'!Z98</f>
        <v>1625</v>
      </c>
      <c r="E98" s="1">
        <f>'raw data'!AA98</f>
        <v>58500</v>
      </c>
      <c r="F98" s="2">
        <f>'raw data'!AB98</f>
        <v>609.375</v>
      </c>
      <c r="G98" s="4">
        <f>'raw data'!A98</f>
        <v>4</v>
      </c>
      <c r="H98" s="4">
        <f>'raw data'!B98</f>
        <v>2.8000000000000003</v>
      </c>
      <c r="I98" s="4">
        <f>'raw data'!C98</f>
        <v>0.2</v>
      </c>
      <c r="J98" s="5">
        <f>'raw data'!D98</f>
        <v>0.2</v>
      </c>
      <c r="K98" s="3">
        <f>'raw data'!AC98</f>
        <v>0</v>
      </c>
      <c r="L98" s="5">
        <f t="shared" si="7"/>
        <v>7.300894560453733</v>
      </c>
      <c r="M98" s="5">
        <f t="shared" si="8"/>
        <v>7.582894560453734</v>
      </c>
      <c r="N98" s="5">
        <f t="shared" si="9"/>
        <v>0.7075353812986835</v>
      </c>
      <c r="O98" s="5">
        <f t="shared" si="10"/>
        <v>9.705500704349785</v>
      </c>
      <c r="P98" s="5">
        <f t="shared" si="11"/>
        <v>5.460288416557683</v>
      </c>
      <c r="Q98" s="4">
        <f t="shared" si="12"/>
        <v>0</v>
      </c>
      <c r="R98" s="4">
        <f t="shared" si="13"/>
        <v>2.890000000000001</v>
      </c>
    </row>
    <row r="99" spans="1:18" ht="12.75">
      <c r="A99" s="4">
        <f>'raw data'!H99</f>
        <v>97</v>
      </c>
      <c r="B99" s="10">
        <f>'raw data'!U99</f>
        <v>41487</v>
      </c>
      <c r="C99" s="4">
        <f>'raw data'!R99</f>
        <v>0</v>
      </c>
      <c r="D99" s="1">
        <f>'raw data'!Z99</f>
        <v>1750</v>
      </c>
      <c r="E99" s="1">
        <f>'raw data'!AA99</f>
        <v>60250</v>
      </c>
      <c r="F99" s="2">
        <f>'raw data'!AB99</f>
        <v>621.1340206185567</v>
      </c>
      <c r="G99" s="4">
        <f>'raw data'!A99</f>
        <v>4.2</v>
      </c>
      <c r="H99" s="4">
        <f>'raw data'!B99</f>
        <v>2.94</v>
      </c>
      <c r="I99" s="4">
        <f>'raw data'!C99</f>
        <v>0.21</v>
      </c>
      <c r="J99" s="5">
        <f>'raw data'!D99</f>
        <v>0.21</v>
      </c>
      <c r="K99" s="3">
        <f>'raw data'!AC99</f>
        <v>0</v>
      </c>
      <c r="L99" s="5">
        <f t="shared" si="7"/>
        <v>7.510894560453733</v>
      </c>
      <c r="M99" s="5">
        <f t="shared" si="8"/>
        <v>7.605394560453732</v>
      </c>
      <c r="N99" s="5">
        <f t="shared" si="9"/>
        <v>0.6971405884038023</v>
      </c>
      <c r="O99" s="5">
        <f t="shared" si="10"/>
        <v>9.69681632566514</v>
      </c>
      <c r="P99" s="5">
        <f t="shared" si="11"/>
        <v>5.513972795242324</v>
      </c>
      <c r="Q99" s="4">
        <f t="shared" si="12"/>
        <v>0</v>
      </c>
      <c r="R99" s="4">
        <f t="shared" si="13"/>
        <v>2.890000000000001</v>
      </c>
    </row>
    <row r="100" spans="1:18" ht="12.75">
      <c r="A100" s="4">
        <f>'raw data'!H100</f>
        <v>98</v>
      </c>
      <c r="B100" s="10">
        <f>'raw data'!U100</f>
        <v>41493</v>
      </c>
      <c r="C100" s="4">
        <f>'raw data'!R100</f>
        <v>1</v>
      </c>
      <c r="D100" s="1">
        <f>'raw data'!Z100</f>
        <v>4000</v>
      </c>
      <c r="E100" s="1">
        <f>'raw data'!AA100</f>
        <v>64250</v>
      </c>
      <c r="F100" s="2">
        <f>'raw data'!AB100</f>
        <v>655.6122448979592</v>
      </c>
      <c r="G100" s="4">
        <f>'raw data'!A100</f>
        <v>9.6</v>
      </c>
      <c r="H100" s="4">
        <f>'raw data'!B100</f>
        <v>6.72</v>
      </c>
      <c r="I100" s="4">
        <f>'raw data'!C100</f>
        <v>0.48</v>
      </c>
      <c r="J100" s="5">
        <f>'raw data'!D100</f>
        <v>0.48</v>
      </c>
      <c r="K100" s="3">
        <f>'raw data'!AC100</f>
        <v>0</v>
      </c>
      <c r="L100" s="5">
        <f t="shared" si="7"/>
        <v>7.990894560453732</v>
      </c>
      <c r="M100" s="5">
        <f t="shared" si="8"/>
        <v>7.622894560453733</v>
      </c>
      <c r="N100" s="5">
        <f t="shared" si="9"/>
        <v>0.7024513468823601</v>
      </c>
      <c r="O100" s="5">
        <f t="shared" si="10"/>
        <v>9.730248601100813</v>
      </c>
      <c r="P100" s="5">
        <f t="shared" si="11"/>
        <v>5.5155405198066525</v>
      </c>
      <c r="Q100" s="4">
        <f t="shared" si="12"/>
        <v>0</v>
      </c>
      <c r="R100" s="4">
        <f t="shared" si="13"/>
        <v>2.890000000000001</v>
      </c>
    </row>
    <row r="101" spans="1:18" ht="12.75">
      <c r="A101" s="4">
        <f>'raw data'!H101</f>
        <v>99</v>
      </c>
      <c r="B101" s="10">
        <f>'raw data'!U101</f>
        <v>41498</v>
      </c>
      <c r="C101" s="4">
        <f>'raw data'!R101</f>
        <v>1</v>
      </c>
      <c r="D101" s="1">
        <f>'raw data'!Z101</f>
        <v>1500</v>
      </c>
      <c r="E101" s="1">
        <f>'raw data'!AA101</f>
        <v>65750</v>
      </c>
      <c r="F101" s="2">
        <f>'raw data'!AB101</f>
        <v>664.1414141414141</v>
      </c>
      <c r="G101" s="4">
        <f>'raw data'!A101</f>
        <v>3.5999999999999996</v>
      </c>
      <c r="H101" s="4">
        <f>'raw data'!B101</f>
        <v>2.52</v>
      </c>
      <c r="I101" s="4">
        <f>'raw data'!C101</f>
        <v>0.18</v>
      </c>
      <c r="J101" s="5">
        <f>'raw data'!D101</f>
        <v>0.18</v>
      </c>
      <c r="K101" s="3">
        <f>'raw data'!AC101</f>
        <v>0</v>
      </c>
      <c r="L101" s="5">
        <f t="shared" si="7"/>
        <v>8.170894560453732</v>
      </c>
      <c r="M101" s="5">
        <f t="shared" si="8"/>
        <v>7.574394560453731</v>
      </c>
      <c r="N101" s="5">
        <f t="shared" si="9"/>
        <v>0.6208760788298721</v>
      </c>
      <c r="O101" s="5">
        <f t="shared" si="10"/>
        <v>9.437022796943348</v>
      </c>
      <c r="P101" s="5">
        <f t="shared" si="11"/>
        <v>5.711766323964115</v>
      </c>
      <c r="Q101" s="4">
        <f t="shared" si="12"/>
        <v>0.18</v>
      </c>
      <c r="R101" s="4">
        <f t="shared" si="13"/>
        <v>3.070000000000001</v>
      </c>
    </row>
    <row r="102" spans="1:18" ht="12.75">
      <c r="A102" s="4">
        <f>'raw data'!H102</f>
        <v>100</v>
      </c>
      <c r="B102" s="10">
        <f>'raw data'!U102</f>
        <v>41505</v>
      </c>
      <c r="C102" s="4">
        <f>'raw data'!R102</f>
        <v>1</v>
      </c>
      <c r="D102" s="1">
        <f>'raw data'!Z102</f>
        <v>-4375</v>
      </c>
      <c r="E102" s="1">
        <f>'raw data'!AA102</f>
        <v>61375</v>
      </c>
      <c r="F102" s="2">
        <f>'raw data'!AB102</f>
        <v>613.75</v>
      </c>
      <c r="G102" s="4">
        <f>'raw data'!A102</f>
        <v>-10.600000000000001</v>
      </c>
      <c r="H102" s="4">
        <f>'raw data'!B102</f>
        <v>-7.42</v>
      </c>
      <c r="I102" s="4">
        <f>'raw data'!C102</f>
        <v>-0.53</v>
      </c>
      <c r="J102" s="5">
        <f>'raw data'!D102</f>
        <v>-0.53</v>
      </c>
      <c r="K102" s="3" t="str">
        <f>'raw data'!AC102</f>
        <v>intraday</v>
      </c>
      <c r="L102" s="5">
        <f t="shared" si="7"/>
        <v>7.640894560453732</v>
      </c>
      <c r="M102" s="5">
        <f t="shared" si="8"/>
        <v>7.502394560453733</v>
      </c>
      <c r="N102" s="5">
        <f t="shared" si="9"/>
        <v>0.5106989534477542</v>
      </c>
      <c r="O102" s="5">
        <f t="shared" si="10"/>
        <v>9.034491420796996</v>
      </c>
      <c r="P102" s="5">
        <f t="shared" si="11"/>
        <v>5.9702977001104705</v>
      </c>
      <c r="Q102" s="4">
        <f t="shared" si="12"/>
        <v>0</v>
      </c>
      <c r="R102" s="4">
        <f t="shared" si="13"/>
        <v>3.070000000000001</v>
      </c>
    </row>
    <row r="103" spans="1:18" ht="12.75">
      <c r="A103" s="4">
        <f>'raw data'!H103</f>
        <v>101</v>
      </c>
      <c r="B103" s="10">
        <f>'raw data'!U103</f>
        <v>41505</v>
      </c>
      <c r="C103" s="4">
        <f>'raw data'!R103</f>
        <v>1</v>
      </c>
      <c r="D103" s="1">
        <f>'raw data'!Z103</f>
        <v>1375</v>
      </c>
      <c r="E103" s="1">
        <f>'raw data'!AA103</f>
        <v>62750</v>
      </c>
      <c r="F103" s="2">
        <f>'raw data'!AB103</f>
        <v>621.2871287128713</v>
      </c>
      <c r="G103" s="4">
        <f>'raw data'!A103</f>
        <v>3.2</v>
      </c>
      <c r="H103" s="4">
        <f>'raw data'!B103</f>
        <v>2.24</v>
      </c>
      <c r="I103" s="4">
        <f>'raw data'!C103</f>
        <v>0.16</v>
      </c>
      <c r="J103" s="5">
        <f>'raw data'!D103</f>
        <v>0.16</v>
      </c>
      <c r="K103" s="3">
        <f>'raw data'!AC103</f>
        <v>0</v>
      </c>
      <c r="L103" s="5">
        <f t="shared" si="7"/>
        <v>7.800894560453732</v>
      </c>
      <c r="M103" s="5">
        <f t="shared" si="8"/>
        <v>7.471894560453736</v>
      </c>
      <c r="N103" s="5">
        <f t="shared" si="9"/>
        <v>0.4701948084514936</v>
      </c>
      <c r="O103" s="5">
        <f t="shared" si="10"/>
        <v>8.882478985808216</v>
      </c>
      <c r="P103" s="5">
        <f t="shared" si="11"/>
        <v>6.061310135099255</v>
      </c>
      <c r="Q103" s="4">
        <f t="shared" si="12"/>
        <v>0</v>
      </c>
      <c r="R103" s="4">
        <f t="shared" si="13"/>
        <v>3.070000000000001</v>
      </c>
    </row>
    <row r="104" spans="1:18" ht="12.75">
      <c r="A104" s="4">
        <f>'raw data'!H104</f>
        <v>102</v>
      </c>
      <c r="B104" s="10">
        <f>'raw data'!U104</f>
        <v>41514</v>
      </c>
      <c r="C104" s="4">
        <f>'raw data'!R104</f>
        <v>1</v>
      </c>
      <c r="D104" s="1">
        <f>'raw data'!Z104</f>
        <v>3000</v>
      </c>
      <c r="E104" s="1">
        <f>'raw data'!AA104</f>
        <v>65750</v>
      </c>
      <c r="F104" s="2">
        <f>'raw data'!AB104</f>
        <v>644.6078431372549</v>
      </c>
      <c r="G104" s="4">
        <f>'raw data'!A104</f>
        <v>7.4</v>
      </c>
      <c r="H104" s="4">
        <f>'raw data'!B104</f>
        <v>5.18</v>
      </c>
      <c r="I104" s="4">
        <f>'raw data'!C104</f>
        <v>0.37</v>
      </c>
      <c r="J104" s="5">
        <f>'raw data'!D104</f>
        <v>0.37</v>
      </c>
      <c r="K104" s="3">
        <f>'raw data'!AC104</f>
        <v>0</v>
      </c>
      <c r="L104" s="5">
        <f t="shared" si="7"/>
        <v>8.170894560453732</v>
      </c>
      <c r="M104" s="5">
        <f t="shared" si="8"/>
        <v>7.461394560453732</v>
      </c>
      <c r="N104" s="5">
        <f t="shared" si="9"/>
        <v>0.45077097697634694</v>
      </c>
      <c r="O104" s="5">
        <f t="shared" si="10"/>
        <v>8.813707491382772</v>
      </c>
      <c r="P104" s="5">
        <f t="shared" si="11"/>
        <v>6.109081629524691</v>
      </c>
      <c r="Q104" s="4">
        <f t="shared" si="12"/>
        <v>0</v>
      </c>
      <c r="R104" s="4">
        <f t="shared" si="13"/>
        <v>3.070000000000001</v>
      </c>
    </row>
    <row r="105" spans="1:18" ht="12.75">
      <c r="A105" s="4">
        <f>'raw data'!H105</f>
        <v>103</v>
      </c>
      <c r="B105" s="10">
        <f>'raw data'!U105</f>
        <v>41529</v>
      </c>
      <c r="C105" s="4">
        <f>'raw data'!R105</f>
        <v>1</v>
      </c>
      <c r="D105" s="1">
        <f>'raw data'!Z105</f>
        <v>500</v>
      </c>
      <c r="E105" s="1">
        <f>'raw data'!AA105</f>
        <v>66250</v>
      </c>
      <c r="F105" s="2">
        <f>'raw data'!AB105</f>
        <v>643.2038834951456</v>
      </c>
      <c r="G105" s="4">
        <f>'raw data'!A105</f>
        <v>1.1</v>
      </c>
      <c r="H105" s="4">
        <f>'raw data'!B105</f>
        <v>0.77</v>
      </c>
      <c r="I105" s="4">
        <f>'raw data'!C105</f>
        <v>0.055</v>
      </c>
      <c r="J105" s="5">
        <f>'raw data'!D105</f>
        <v>0.055</v>
      </c>
      <c r="K105" s="3">
        <f>'raw data'!AC105</f>
        <v>0</v>
      </c>
      <c r="L105" s="5">
        <f t="shared" si="7"/>
        <v>8.225894560453732</v>
      </c>
      <c r="M105" s="5">
        <f t="shared" si="8"/>
        <v>7.487144560453733</v>
      </c>
      <c r="N105" s="5">
        <f t="shared" si="9"/>
        <v>0.4795636037065362</v>
      </c>
      <c r="O105" s="5">
        <f t="shared" si="10"/>
        <v>8.925835371573342</v>
      </c>
      <c r="P105" s="5">
        <f t="shared" si="11"/>
        <v>6.048453749334124</v>
      </c>
      <c r="Q105" s="4">
        <f t="shared" si="12"/>
        <v>0</v>
      </c>
      <c r="R105" s="4">
        <f t="shared" si="13"/>
        <v>3.070000000000001</v>
      </c>
    </row>
    <row r="106" spans="1:18" ht="12.75">
      <c r="A106" s="4">
        <f>'raw data'!H106</f>
        <v>104</v>
      </c>
      <c r="B106" s="10">
        <f>'raw data'!U106</f>
        <v>41530</v>
      </c>
      <c r="C106" s="4">
        <f>'raw data'!R106</f>
        <v>1</v>
      </c>
      <c r="D106" s="1">
        <f>'raw data'!Z106</f>
        <v>1000</v>
      </c>
      <c r="E106" s="1">
        <f>'raw data'!AA106</f>
        <v>67250</v>
      </c>
      <c r="F106" s="2">
        <f>'raw data'!AB106</f>
        <v>646.6346153846154</v>
      </c>
      <c r="G106" s="4">
        <f>'raw data'!A106</f>
        <v>2.4</v>
      </c>
      <c r="H106" s="4">
        <f>'raw data'!B106</f>
        <v>1.68</v>
      </c>
      <c r="I106" s="4">
        <f>'raw data'!C106</f>
        <v>0.12</v>
      </c>
      <c r="J106" s="5">
        <f>'raw data'!D106</f>
        <v>0.12</v>
      </c>
      <c r="K106" s="3" t="str">
        <f>'raw data'!AC106</f>
        <v>intraday</v>
      </c>
      <c r="L106" s="5">
        <f t="shared" si="7"/>
        <v>8.345894560453731</v>
      </c>
      <c r="M106" s="5">
        <f t="shared" si="8"/>
        <v>7.511394560453732</v>
      </c>
      <c r="N106" s="5">
        <f t="shared" si="9"/>
        <v>0.5107087438576229</v>
      </c>
      <c r="O106" s="5">
        <f t="shared" si="10"/>
        <v>9.043520792026602</v>
      </c>
      <c r="P106" s="5">
        <f t="shared" si="11"/>
        <v>5.979268328880863</v>
      </c>
      <c r="Q106" s="4">
        <f t="shared" si="12"/>
        <v>0.12</v>
      </c>
      <c r="R106" s="4">
        <f t="shared" si="13"/>
        <v>3.1900000000000013</v>
      </c>
    </row>
    <row r="107" spans="1:18" ht="12.75">
      <c r="A107" s="4">
        <f>'raw data'!H107</f>
        <v>105</v>
      </c>
      <c r="B107" s="10">
        <f>'raw data'!U107</f>
        <v>41534</v>
      </c>
      <c r="C107" s="4">
        <f>'raw data'!R107</f>
        <v>1</v>
      </c>
      <c r="D107" s="1">
        <f>'raw data'!Z107</f>
        <v>3125</v>
      </c>
      <c r="E107" s="1">
        <f>'raw data'!AA107</f>
        <v>70375</v>
      </c>
      <c r="F107" s="2">
        <f>'raw data'!AB107</f>
        <v>670.2380952380952</v>
      </c>
      <c r="G107" s="4">
        <f>'raw data'!A107</f>
        <v>7.199999999999999</v>
      </c>
      <c r="H107" s="4">
        <f>'raw data'!B107</f>
        <v>5.04</v>
      </c>
      <c r="I107" s="4">
        <f>'raw data'!C107</f>
        <v>0.36</v>
      </c>
      <c r="J107" s="5">
        <f>'raw data'!D107</f>
        <v>0.36</v>
      </c>
      <c r="K107" s="3" t="str">
        <f>'raw data'!AC107</f>
        <v>intraday</v>
      </c>
      <c r="L107" s="5">
        <f t="shared" si="7"/>
        <v>8.70589456045373</v>
      </c>
      <c r="M107" s="5">
        <f t="shared" si="8"/>
        <v>7.586144560453732</v>
      </c>
      <c r="N107" s="5">
        <f t="shared" si="9"/>
        <v>0.570338023040999</v>
      </c>
      <c r="O107" s="5">
        <f t="shared" si="10"/>
        <v>9.29715862957673</v>
      </c>
      <c r="P107" s="5">
        <f t="shared" si="11"/>
        <v>5.875130491330735</v>
      </c>
      <c r="Q107" s="4">
        <f t="shared" si="12"/>
        <v>0.36</v>
      </c>
      <c r="R107" s="4">
        <f t="shared" si="13"/>
        <v>3.550000000000001</v>
      </c>
    </row>
    <row r="108" spans="1:18" ht="12.75">
      <c r="A108" s="4">
        <f>'raw data'!H108</f>
        <v>106</v>
      </c>
      <c r="B108" s="10">
        <f>'raw data'!U108</f>
        <v>41537</v>
      </c>
      <c r="C108" s="4">
        <f>'raw data'!R108</f>
        <v>1</v>
      </c>
      <c r="D108" s="1">
        <f>'raw data'!Z108</f>
        <v>-1125</v>
      </c>
      <c r="E108" s="1">
        <f>'raw data'!AA108</f>
        <v>69250</v>
      </c>
      <c r="F108" s="2">
        <f>'raw data'!AB108</f>
        <v>653.3018867924528</v>
      </c>
      <c r="G108" s="4">
        <f>'raw data'!A108</f>
        <v>-2.6</v>
      </c>
      <c r="H108" s="4">
        <f>'raw data'!B108</f>
        <v>-1.82</v>
      </c>
      <c r="I108" s="4">
        <f>'raw data'!C108</f>
        <v>-0.13</v>
      </c>
      <c r="J108" s="5">
        <f>'raw data'!D108</f>
        <v>-0.13</v>
      </c>
      <c r="K108" s="3" t="str">
        <f>'raw data'!AC108</f>
        <v>scratched</v>
      </c>
      <c r="L108" s="5">
        <f t="shared" si="7"/>
        <v>8.57589456045373</v>
      </c>
      <c r="M108" s="5">
        <f t="shared" si="8"/>
        <v>7.694394560453732</v>
      </c>
      <c r="N108" s="5">
        <f t="shared" si="9"/>
        <v>0.540197575941091</v>
      </c>
      <c r="O108" s="5">
        <f t="shared" si="10"/>
        <v>9.314987288277006</v>
      </c>
      <c r="P108" s="5">
        <f t="shared" si="11"/>
        <v>6.073801832630459</v>
      </c>
      <c r="Q108" s="4">
        <f t="shared" si="12"/>
        <v>-0.13</v>
      </c>
      <c r="R108" s="4">
        <f t="shared" si="13"/>
        <v>3.4200000000000013</v>
      </c>
    </row>
    <row r="109" spans="1:18" ht="12.75">
      <c r="A109" s="4">
        <f>'raw data'!H109</f>
        <v>107</v>
      </c>
      <c r="B109" s="10">
        <f>'raw data'!U109</f>
        <v>41540</v>
      </c>
      <c r="C109" s="4">
        <f>'raw data'!R109</f>
        <v>1</v>
      </c>
      <c r="D109" s="1">
        <f>'raw data'!Z109</f>
        <v>-125</v>
      </c>
      <c r="E109" s="1">
        <f>'raw data'!AA109</f>
        <v>69125</v>
      </c>
      <c r="F109" s="2">
        <f>'raw data'!AB109</f>
        <v>646.0280373831775</v>
      </c>
      <c r="G109" s="4">
        <f>'raw data'!A109</f>
        <v>-0.4</v>
      </c>
      <c r="H109" s="4">
        <f>'raw data'!B109</f>
        <v>-0.28</v>
      </c>
      <c r="I109" s="4">
        <f>'raw data'!C109</f>
        <v>-0.02</v>
      </c>
      <c r="J109" s="5">
        <f>'raw data'!D109</f>
        <v>-0.02</v>
      </c>
      <c r="K109" s="3" t="str">
        <f>'raw data'!AC109</f>
        <v>scratched</v>
      </c>
      <c r="L109" s="5">
        <f t="shared" si="7"/>
        <v>8.55589456045373</v>
      </c>
      <c r="M109" s="5">
        <f t="shared" si="8"/>
        <v>7.756644560453732</v>
      </c>
      <c r="N109" s="5">
        <f t="shared" si="9"/>
        <v>0.5648504110311899</v>
      </c>
      <c r="O109" s="5">
        <f t="shared" si="10"/>
        <v>9.451195793547303</v>
      </c>
      <c r="P109" s="5">
        <f t="shared" si="11"/>
        <v>6.062093327360162</v>
      </c>
      <c r="Q109" s="4">
        <f t="shared" si="12"/>
        <v>-0.02</v>
      </c>
      <c r="R109" s="4">
        <f t="shared" si="13"/>
        <v>3.4000000000000012</v>
      </c>
    </row>
    <row r="110" spans="1:18" ht="12.75">
      <c r="A110" s="4">
        <f>'raw data'!H110</f>
        <v>108</v>
      </c>
      <c r="B110" s="10">
        <f>'raw data'!U110</f>
        <v>41541</v>
      </c>
      <c r="C110" s="4">
        <f>'raw data'!R110</f>
        <v>1</v>
      </c>
      <c r="D110" s="1">
        <f>'raw data'!Z110</f>
        <v>500</v>
      </c>
      <c r="E110" s="1">
        <f>'raw data'!AA110</f>
        <v>69625</v>
      </c>
      <c r="F110" s="2">
        <f>'raw data'!AB110</f>
        <v>644.675925925926</v>
      </c>
      <c r="G110" s="4">
        <f>'raw data'!A110</f>
        <v>1.2</v>
      </c>
      <c r="H110" s="4">
        <f>'raw data'!B110</f>
        <v>0.84</v>
      </c>
      <c r="I110" s="4">
        <f>'raw data'!C110</f>
        <v>0.06</v>
      </c>
      <c r="J110" s="5">
        <f>'raw data'!D110</f>
        <v>0.06</v>
      </c>
      <c r="K110" s="3" t="str">
        <f>'raw data'!AC110</f>
        <v>scratched</v>
      </c>
      <c r="L110" s="5">
        <f t="shared" si="7"/>
        <v>8.61589456045373</v>
      </c>
      <c r="M110" s="5">
        <f t="shared" si="8"/>
        <v>7.795894560453732</v>
      </c>
      <c r="N110" s="5">
        <f t="shared" si="9"/>
        <v>0.5966595608711438</v>
      </c>
      <c r="O110" s="5">
        <f t="shared" si="10"/>
        <v>9.585873243067164</v>
      </c>
      <c r="P110" s="5">
        <f t="shared" si="11"/>
        <v>6.005915877840301</v>
      </c>
      <c r="Q110" s="4">
        <f t="shared" si="12"/>
        <v>0.06</v>
      </c>
      <c r="R110" s="4">
        <f t="shared" si="13"/>
        <v>3.4600000000000013</v>
      </c>
    </row>
    <row r="111" spans="1:18" ht="12.75">
      <c r="A111" s="4">
        <f>'raw data'!H111</f>
        <v>109</v>
      </c>
      <c r="B111" s="10">
        <f>'raw data'!U111</f>
        <v>41542</v>
      </c>
      <c r="C111" s="4">
        <f>'raw data'!R111</f>
        <v>1</v>
      </c>
      <c r="D111" s="1">
        <f>'raw data'!Z111</f>
        <v>1375</v>
      </c>
      <c r="E111" s="1">
        <f>'raw data'!AA111</f>
        <v>71000</v>
      </c>
      <c r="F111" s="2">
        <f>'raw data'!AB111</f>
        <v>651.3761467889908</v>
      </c>
      <c r="G111" s="4">
        <f>'raw data'!A111</f>
        <v>3.4000000000000004</v>
      </c>
      <c r="H111" s="4">
        <f>'raw data'!B111</f>
        <v>2.3800000000000003</v>
      </c>
      <c r="I111" s="4">
        <f>'raw data'!C111</f>
        <v>0.17</v>
      </c>
      <c r="J111" s="5">
        <f>'raw data'!D111</f>
        <v>0.17</v>
      </c>
      <c r="K111" s="3">
        <f>'raw data'!AC111</f>
        <v>0</v>
      </c>
      <c r="L111" s="5">
        <f t="shared" si="7"/>
        <v>8.78589456045373</v>
      </c>
      <c r="M111" s="5">
        <f t="shared" si="8"/>
        <v>7.866144560453732</v>
      </c>
      <c r="N111" s="5">
        <f t="shared" si="9"/>
        <v>0.6271583259349048</v>
      </c>
      <c r="O111" s="5">
        <f t="shared" si="10"/>
        <v>9.747619538258446</v>
      </c>
      <c r="P111" s="5">
        <f t="shared" si="11"/>
        <v>5.984669582649017</v>
      </c>
      <c r="Q111" s="4">
        <f t="shared" si="12"/>
        <v>0.17</v>
      </c>
      <c r="R111" s="4">
        <f t="shared" si="13"/>
        <v>3.6300000000000012</v>
      </c>
    </row>
    <row r="112" spans="1:18" ht="12.75">
      <c r="A112" s="4">
        <f>'raw data'!H112</f>
        <v>110</v>
      </c>
      <c r="B112" s="10">
        <f>'raw data'!U112</f>
        <v>41548</v>
      </c>
      <c r="C112" s="4">
        <f>'raw data'!R112</f>
        <v>1</v>
      </c>
      <c r="D112" s="1">
        <f>'raw data'!Z112</f>
        <v>6250</v>
      </c>
      <c r="E112" s="1">
        <f>'raw data'!AA112</f>
        <v>77250</v>
      </c>
      <c r="F112" s="2">
        <f>'raw data'!AB112</f>
        <v>702.2727272727273</v>
      </c>
      <c r="G112" s="4">
        <f>'raw data'!A112</f>
        <v>14.8</v>
      </c>
      <c r="H112" s="4">
        <f>'raw data'!B112</f>
        <v>10.36</v>
      </c>
      <c r="I112" s="4">
        <f>'raw data'!C112</f>
        <v>0.74</v>
      </c>
      <c r="J112" s="5">
        <f>'raw data'!D112</f>
        <v>0.74</v>
      </c>
      <c r="K112" s="3" t="str">
        <f>'raw data'!AC112</f>
        <v>intraday</v>
      </c>
      <c r="L112" s="5">
        <f t="shared" si="7"/>
        <v>9.52589456045373</v>
      </c>
      <c r="M112" s="5">
        <f t="shared" si="8"/>
        <v>7.999394560453733</v>
      </c>
      <c r="N112" s="5">
        <f t="shared" si="9"/>
        <v>0.6829639352426333</v>
      </c>
      <c r="O112" s="5">
        <f t="shared" si="10"/>
        <v>10.048286366181632</v>
      </c>
      <c r="P112" s="5">
        <f t="shared" si="11"/>
        <v>5.950502754725833</v>
      </c>
      <c r="Q112" s="4">
        <f t="shared" si="12"/>
        <v>0.74</v>
      </c>
      <c r="R112" s="4">
        <f t="shared" si="13"/>
        <v>4.370000000000001</v>
      </c>
    </row>
    <row r="113" spans="1:18" ht="12.75">
      <c r="A113" s="4">
        <f>'raw data'!H113</f>
        <v>111</v>
      </c>
      <c r="B113" s="10">
        <f>'raw data'!U113</f>
        <v>41554</v>
      </c>
      <c r="C113" s="4">
        <f>'raw data'!R113</f>
        <v>1</v>
      </c>
      <c r="D113" s="1">
        <f>'raw data'!Z113</f>
        <v>-125</v>
      </c>
      <c r="E113" s="1">
        <f>'raw data'!AA113</f>
        <v>77125</v>
      </c>
      <c r="F113" s="2">
        <f>'raw data'!AB113</f>
        <v>694.8198198198198</v>
      </c>
      <c r="G113" s="4">
        <f>'raw data'!A113</f>
        <v>-0.4</v>
      </c>
      <c r="H113" s="4">
        <f>'raw data'!B113</f>
        <v>-0.28</v>
      </c>
      <c r="I113" s="4">
        <f>'raw data'!C113</f>
        <v>-0.02</v>
      </c>
      <c r="J113" s="5">
        <f>'raw data'!D113</f>
        <v>-0.02</v>
      </c>
      <c r="K113" s="3" t="str">
        <f>'raw data'!AC113</f>
        <v>scratched</v>
      </c>
      <c r="L113" s="5">
        <f t="shared" si="7"/>
        <v>9.505894560453731</v>
      </c>
      <c r="M113" s="5">
        <f t="shared" si="8"/>
        <v>8.126644560453732</v>
      </c>
      <c r="N113" s="5">
        <f t="shared" si="9"/>
        <v>0.7155992612011123</v>
      </c>
      <c r="O113" s="5">
        <f t="shared" si="10"/>
        <v>10.273442344057068</v>
      </c>
      <c r="P113" s="5">
        <f t="shared" si="11"/>
        <v>5.979846776850396</v>
      </c>
      <c r="Q113" s="4">
        <f t="shared" si="12"/>
        <v>-0.02</v>
      </c>
      <c r="R113" s="4">
        <f t="shared" si="13"/>
        <v>4.350000000000001</v>
      </c>
    </row>
    <row r="114" spans="1:18" ht="12.75">
      <c r="A114" s="4">
        <f>'raw data'!H114</f>
        <v>112</v>
      </c>
      <c r="B114" s="10">
        <f>'raw data'!U114</f>
        <v>41557</v>
      </c>
      <c r="C114" s="4">
        <f>'raw data'!R114</f>
        <v>0</v>
      </c>
      <c r="D114" s="1">
        <f>'raw data'!Z114</f>
        <v>1250</v>
      </c>
      <c r="E114" s="1">
        <f>'raw data'!AA114</f>
        <v>78375</v>
      </c>
      <c r="F114" s="2">
        <f>'raw data'!AB114</f>
        <v>699.7767857142857</v>
      </c>
      <c r="G114" s="4">
        <f>'raw data'!A114</f>
        <v>3</v>
      </c>
      <c r="H114" s="4">
        <f>'raw data'!B114</f>
        <v>2.1</v>
      </c>
      <c r="I114" s="4">
        <f>'raw data'!C114</f>
        <v>0.15</v>
      </c>
      <c r="J114" s="5">
        <f>'raw data'!D114</f>
        <v>0.15</v>
      </c>
      <c r="K114" s="3">
        <f>'raw data'!AC114</f>
        <v>0</v>
      </c>
      <c r="L114" s="5">
        <f t="shared" si="7"/>
        <v>9.655894560453731</v>
      </c>
      <c r="M114" s="5">
        <f t="shared" si="8"/>
        <v>8.250894560453732</v>
      </c>
      <c r="N114" s="5">
        <f t="shared" si="9"/>
        <v>0.7555391940092911</v>
      </c>
      <c r="O114" s="5">
        <f t="shared" si="10"/>
        <v>10.517512142481605</v>
      </c>
      <c r="P114" s="5">
        <f t="shared" si="11"/>
        <v>5.984276978425859</v>
      </c>
      <c r="Q114" s="4">
        <f t="shared" si="12"/>
        <v>0.15</v>
      </c>
      <c r="R114" s="4">
        <f t="shared" si="13"/>
        <v>4.500000000000002</v>
      </c>
    </row>
    <row r="115" spans="1:18" ht="12.75">
      <c r="A115" s="4">
        <f>'raw data'!H115</f>
        <v>113</v>
      </c>
      <c r="B115" s="10">
        <f>'raw data'!U115</f>
        <v>41565</v>
      </c>
      <c r="C115" s="4">
        <f>'raw data'!R115</f>
        <v>0</v>
      </c>
      <c r="D115" s="1">
        <f>'raw data'!Z115</f>
        <v>-2625</v>
      </c>
      <c r="E115" s="1">
        <f>'raw data'!AA115</f>
        <v>75750</v>
      </c>
      <c r="F115" s="2">
        <f>'raw data'!AB115</f>
        <v>670.3539823008849</v>
      </c>
      <c r="G115" s="4">
        <f>'raw data'!A115</f>
        <v>-6.000000000000001</v>
      </c>
      <c r="H115" s="4">
        <f>'raw data'!B115</f>
        <v>-4.200000000000001</v>
      </c>
      <c r="I115" s="4">
        <f>'raw data'!C115</f>
        <v>-0.30000000000000004</v>
      </c>
      <c r="J115" s="5">
        <f>'raw data'!D115</f>
        <v>-0.30000000000000004</v>
      </c>
      <c r="K115" s="3" t="str">
        <f>'raw data'!AC115</f>
        <v>intraday</v>
      </c>
      <c r="L115" s="5">
        <f t="shared" si="7"/>
        <v>9.35589456045373</v>
      </c>
      <c r="M115" s="5">
        <f t="shared" si="8"/>
        <v>8.34364456045373</v>
      </c>
      <c r="N115" s="5">
        <f t="shared" si="9"/>
        <v>0.7722974525810355</v>
      </c>
      <c r="O115" s="5">
        <f t="shared" si="10"/>
        <v>10.660536918196836</v>
      </c>
      <c r="P115" s="5">
        <f t="shared" si="11"/>
        <v>6.026752202710624</v>
      </c>
      <c r="Q115" s="4">
        <f t="shared" si="12"/>
        <v>-0.30000000000000004</v>
      </c>
      <c r="R115" s="4">
        <f t="shared" si="13"/>
        <v>4.200000000000002</v>
      </c>
    </row>
    <row r="116" spans="1:18" ht="12.75">
      <c r="A116" s="4">
        <f>'raw data'!H116</f>
        <v>114</v>
      </c>
      <c r="B116" s="10">
        <f>'raw data'!U116</f>
        <v>41565</v>
      </c>
      <c r="C116" s="4">
        <f>'raw data'!R116</f>
        <v>0</v>
      </c>
      <c r="D116" s="1">
        <f>'raw data'!Z116</f>
        <v>-250</v>
      </c>
      <c r="E116" s="1">
        <f>'raw data'!AA116</f>
        <v>75500</v>
      </c>
      <c r="F116" s="2">
        <f>'raw data'!AB116</f>
        <v>662.280701754386</v>
      </c>
      <c r="G116" s="4">
        <f>'raw data'!A116</f>
        <v>-0.6</v>
      </c>
      <c r="H116" s="4">
        <f>'raw data'!B116</f>
        <v>-0.42</v>
      </c>
      <c r="I116" s="4">
        <f>'raw data'!C116</f>
        <v>-0.03</v>
      </c>
      <c r="J116" s="5">
        <f>'raw data'!D116</f>
        <v>-0.03</v>
      </c>
      <c r="K116" s="3" t="str">
        <f>'raw data'!AC116</f>
        <v>scratched</v>
      </c>
      <c r="L116" s="5">
        <f t="shared" si="7"/>
        <v>9.325894560453731</v>
      </c>
      <c r="M116" s="5">
        <f t="shared" si="8"/>
        <v>8.44339456045373</v>
      </c>
      <c r="N116" s="5">
        <f t="shared" si="9"/>
        <v>0.763391842544284</v>
      </c>
      <c r="O116" s="5">
        <f t="shared" si="10"/>
        <v>10.733570088086582</v>
      </c>
      <c r="P116" s="5">
        <f t="shared" si="11"/>
        <v>6.153219032820877</v>
      </c>
      <c r="Q116" s="4">
        <f t="shared" si="12"/>
        <v>-0.03</v>
      </c>
      <c r="R116" s="4">
        <f t="shared" si="13"/>
        <v>4.170000000000002</v>
      </c>
    </row>
    <row r="117" spans="1:18" ht="12.75">
      <c r="A117" s="4">
        <f>'raw data'!H117</f>
        <v>115</v>
      </c>
      <c r="B117" s="10">
        <f>'raw data'!U117</f>
        <v>41569</v>
      </c>
      <c r="C117" s="4">
        <f>'raw data'!R117</f>
        <v>0</v>
      </c>
      <c r="D117" s="1">
        <f>'raw data'!Z117</f>
        <v>3000</v>
      </c>
      <c r="E117" s="1">
        <f>'raw data'!AA117</f>
        <v>78500</v>
      </c>
      <c r="F117" s="2">
        <f>'raw data'!AB117</f>
        <v>682.6086956521739</v>
      </c>
      <c r="G117" s="4">
        <f>'raw data'!A117</f>
        <v>6.800000000000001</v>
      </c>
      <c r="H117" s="4">
        <f>'raw data'!B117</f>
        <v>4.760000000000001</v>
      </c>
      <c r="I117" s="4">
        <f>'raw data'!C117</f>
        <v>0.34</v>
      </c>
      <c r="J117" s="5">
        <f>'raw data'!D117</f>
        <v>0.34</v>
      </c>
      <c r="K117" s="3">
        <f>'raw data'!AC117</f>
        <v>0</v>
      </c>
      <c r="L117" s="5">
        <f t="shared" si="7"/>
        <v>9.665894560453731</v>
      </c>
      <c r="M117" s="5">
        <f t="shared" si="8"/>
        <v>8.57164456045373</v>
      </c>
      <c r="N117" s="5">
        <f t="shared" si="9"/>
        <v>0.741116289972874</v>
      </c>
      <c r="O117" s="5">
        <f t="shared" si="10"/>
        <v>10.794993430372353</v>
      </c>
      <c r="P117" s="5">
        <f t="shared" si="11"/>
        <v>6.3482956905351084</v>
      </c>
      <c r="Q117" s="4">
        <f t="shared" si="12"/>
        <v>0.34</v>
      </c>
      <c r="R117" s="4">
        <f t="shared" si="13"/>
        <v>4.510000000000002</v>
      </c>
    </row>
    <row r="118" spans="1:18" ht="12.75">
      <c r="A118" s="4">
        <f>'raw data'!H118</f>
        <v>116</v>
      </c>
      <c r="B118" s="10">
        <f>'raw data'!U118</f>
        <v>41596</v>
      </c>
      <c r="C118" s="4">
        <f>'raw data'!R118</f>
        <v>0</v>
      </c>
      <c r="D118" s="1">
        <f>'raw data'!Z118</f>
        <v>4625</v>
      </c>
      <c r="E118" s="1">
        <f>'raw data'!AA118</f>
        <v>83125</v>
      </c>
      <c r="F118" s="2">
        <f>'raw data'!AB118</f>
        <v>716.5948275862069</v>
      </c>
      <c r="G118" s="4">
        <f>'raw data'!A118</f>
        <v>10.4</v>
      </c>
      <c r="H118" s="4">
        <f>'raw data'!B118</f>
        <v>7.28</v>
      </c>
      <c r="I118" s="4">
        <f>'raw data'!C118</f>
        <v>0.52</v>
      </c>
      <c r="J118" s="5">
        <f>'raw data'!D118</f>
        <v>0.52</v>
      </c>
      <c r="K118" s="3" t="str">
        <f>'raw data'!AC118</f>
        <v>intraday</v>
      </c>
      <c r="L118" s="5">
        <f t="shared" si="7"/>
        <v>10.18589456045373</v>
      </c>
      <c r="M118" s="5">
        <f t="shared" si="8"/>
        <v>8.715894560453728</v>
      </c>
      <c r="N118" s="5">
        <f t="shared" si="9"/>
        <v>0.7612541590932962</v>
      </c>
      <c r="O118" s="5">
        <f t="shared" si="10"/>
        <v>10.999657037733616</v>
      </c>
      <c r="P118" s="5">
        <f t="shared" si="11"/>
        <v>6.4321320831738396</v>
      </c>
      <c r="Q118" s="4">
        <f t="shared" si="12"/>
        <v>0.52</v>
      </c>
      <c r="R118" s="4">
        <f t="shared" si="13"/>
        <v>5.030000000000001</v>
      </c>
    </row>
    <row r="119" spans="1:18" ht="12.75">
      <c r="A119" s="4">
        <f>'raw data'!H119</f>
        <v>117</v>
      </c>
      <c r="B119" s="10">
        <f>'raw data'!U119</f>
        <v>41596</v>
      </c>
      <c r="C119" s="4">
        <f>'raw data'!R119</f>
        <v>1</v>
      </c>
      <c r="D119" s="1">
        <f>'raw data'!Z119</f>
        <v>-500</v>
      </c>
      <c r="E119" s="1">
        <f>'raw data'!AA119</f>
        <v>82625</v>
      </c>
      <c r="F119" s="2">
        <f>'raw data'!AB119</f>
        <v>706.1965811965812</v>
      </c>
      <c r="G119" s="4">
        <f>'raw data'!A119</f>
        <v>-1</v>
      </c>
      <c r="H119" s="4">
        <f>'raw data'!B119</f>
        <v>-0.7000000000000001</v>
      </c>
      <c r="I119" s="4">
        <f>'raw data'!C119</f>
        <v>-0.05</v>
      </c>
      <c r="J119" s="5">
        <f>'raw data'!D119</f>
        <v>-0.05</v>
      </c>
      <c r="K119" s="3">
        <f>'raw data'!AC119</f>
        <v>0</v>
      </c>
      <c r="L119" s="5">
        <f t="shared" si="7"/>
        <v>10.13589456045373</v>
      </c>
      <c r="M119" s="5">
        <f t="shared" si="8"/>
        <v>8.847144560453728</v>
      </c>
      <c r="N119" s="5">
        <f t="shared" si="9"/>
        <v>0.7688163749693759</v>
      </c>
      <c r="O119" s="5">
        <f t="shared" si="10"/>
        <v>11.153593685361855</v>
      </c>
      <c r="P119" s="5">
        <f t="shared" si="11"/>
        <v>6.5406954355456</v>
      </c>
      <c r="Q119" s="4">
        <f t="shared" si="12"/>
        <v>-0.05</v>
      </c>
      <c r="R119" s="4">
        <f t="shared" si="13"/>
        <v>4.980000000000001</v>
      </c>
    </row>
    <row r="120" spans="1:18" ht="12.75">
      <c r="A120" s="4">
        <f>'raw data'!H120</f>
        <v>118</v>
      </c>
      <c r="B120" s="10">
        <f>'raw data'!U120</f>
        <v>41597</v>
      </c>
      <c r="C120" s="4">
        <f>'raw data'!R120</f>
        <v>1</v>
      </c>
      <c r="D120" s="1">
        <f>'raw data'!Z120</f>
        <v>-1500</v>
      </c>
      <c r="E120" s="1">
        <f>'raw data'!AA120</f>
        <v>81125</v>
      </c>
      <c r="F120" s="2">
        <f>'raw data'!AB120</f>
        <v>687.5</v>
      </c>
      <c r="G120" s="4">
        <f>'raw data'!A120</f>
        <v>-3.4000000000000004</v>
      </c>
      <c r="H120" s="4">
        <f>'raw data'!B120</f>
        <v>-2.3800000000000003</v>
      </c>
      <c r="I120" s="4">
        <f>'raw data'!C120</f>
        <v>-0.17</v>
      </c>
      <c r="J120" s="5">
        <f>'raw data'!D120</f>
        <v>-0.17</v>
      </c>
      <c r="K120" s="3" t="str">
        <f>'raw data'!AC120</f>
        <v>intraday</v>
      </c>
      <c r="L120" s="5">
        <f t="shared" si="7"/>
        <v>9.96589456045373</v>
      </c>
      <c r="M120" s="5">
        <f t="shared" si="8"/>
        <v>8.945894560453729</v>
      </c>
      <c r="N120" s="5">
        <f t="shared" si="9"/>
        <v>0.7798076685952758</v>
      </c>
      <c r="O120" s="5">
        <f t="shared" si="10"/>
        <v>11.285317566239556</v>
      </c>
      <c r="P120" s="5">
        <f t="shared" si="11"/>
        <v>6.606471554667902</v>
      </c>
      <c r="Q120" s="4">
        <f t="shared" si="12"/>
        <v>-0.17</v>
      </c>
      <c r="R120" s="4">
        <f t="shared" si="13"/>
        <v>4.810000000000001</v>
      </c>
    </row>
    <row r="121" spans="1:18" ht="12.75">
      <c r="A121" s="4">
        <f>'raw data'!H121</f>
        <v>119</v>
      </c>
      <c r="B121" s="10">
        <f>'raw data'!U121</f>
        <v>41611</v>
      </c>
      <c r="C121" s="4">
        <f>'raw data'!R121</f>
        <v>1</v>
      </c>
      <c r="D121" s="1">
        <f>'raw data'!Z121</f>
        <v>-3250</v>
      </c>
      <c r="E121" s="1">
        <f>'raw data'!AA121</f>
        <v>77875</v>
      </c>
      <c r="F121" s="2">
        <f>'raw data'!AB121</f>
        <v>654.4117647058823</v>
      </c>
      <c r="G121" s="4">
        <f>'raw data'!A121</f>
        <v>-7.199999999999999</v>
      </c>
      <c r="H121" s="4">
        <f>'raw data'!B121</f>
        <v>-5.04</v>
      </c>
      <c r="I121" s="4">
        <f>'raw data'!C121</f>
        <v>-0.36</v>
      </c>
      <c r="J121" s="5">
        <f>'raw data'!D121</f>
        <v>-0.36</v>
      </c>
      <c r="K121" s="3">
        <f>'raw data'!AC121</f>
        <v>0</v>
      </c>
      <c r="L121" s="5">
        <f t="shared" si="7"/>
        <v>9.60589456045373</v>
      </c>
      <c r="M121" s="5">
        <f t="shared" si="8"/>
        <v>9.017644560453729</v>
      </c>
      <c r="N121" s="5">
        <f t="shared" si="9"/>
        <v>0.7707110097347223</v>
      </c>
      <c r="O121" s="5">
        <f t="shared" si="10"/>
        <v>11.329777589657896</v>
      </c>
      <c r="P121" s="5">
        <f t="shared" si="11"/>
        <v>6.705511531249561</v>
      </c>
      <c r="Q121" s="4">
        <f t="shared" si="12"/>
        <v>-0.36</v>
      </c>
      <c r="R121" s="4">
        <f t="shared" si="13"/>
        <v>4.450000000000001</v>
      </c>
    </row>
    <row r="122" spans="1:18" ht="12.75">
      <c r="A122" s="4">
        <f>'raw data'!H122</f>
        <v>120</v>
      </c>
      <c r="B122" s="10">
        <f>'raw data'!U122</f>
        <v>41612</v>
      </c>
      <c r="C122" s="4">
        <f>'raw data'!R122</f>
        <v>1</v>
      </c>
      <c r="D122" s="1">
        <f>'raw data'!Z122</f>
        <v>-1625</v>
      </c>
      <c r="E122" s="1">
        <f>'raw data'!AA122</f>
        <v>76250</v>
      </c>
      <c r="F122" s="2">
        <f>'raw data'!AB122</f>
        <v>635.4166666666666</v>
      </c>
      <c r="G122" s="4">
        <f>'raw data'!A122</f>
        <v>-3.5999999999999996</v>
      </c>
      <c r="H122" s="4">
        <f>'raw data'!B122</f>
        <v>-2.52</v>
      </c>
      <c r="I122" s="4">
        <f>'raw data'!C122</f>
        <v>-0.18</v>
      </c>
      <c r="J122" s="5">
        <f>'raw data'!D122</f>
        <v>-0.18</v>
      </c>
      <c r="K122" s="3">
        <f>'raw data'!AC122</f>
        <v>0</v>
      </c>
      <c r="L122" s="5">
        <f t="shared" si="7"/>
        <v>9.425894560453731</v>
      </c>
      <c r="M122" s="5">
        <f t="shared" si="8"/>
        <v>9.10689456045373</v>
      </c>
      <c r="N122" s="5">
        <f t="shared" si="9"/>
        <v>0.7032941287817971</v>
      </c>
      <c r="O122" s="5">
        <f t="shared" si="10"/>
        <v>11.216776946799122</v>
      </c>
      <c r="P122" s="5">
        <f t="shared" si="11"/>
        <v>6.997012174108339</v>
      </c>
      <c r="Q122" s="4">
        <f t="shared" si="12"/>
        <v>-0.18</v>
      </c>
      <c r="R122" s="4">
        <f t="shared" si="13"/>
        <v>4.270000000000001</v>
      </c>
    </row>
    <row r="123" spans="1:18" ht="12.75">
      <c r="A123" s="4">
        <f>'raw data'!H123</f>
        <v>121</v>
      </c>
      <c r="B123" s="10">
        <f>'raw data'!U123</f>
        <v>41613</v>
      </c>
      <c r="C123" s="4">
        <f>'raw data'!R123</f>
        <v>1</v>
      </c>
      <c r="D123" s="1">
        <f>'raw data'!Z123</f>
        <v>9000</v>
      </c>
      <c r="E123" s="1">
        <f>'raw data'!AA123</f>
        <v>85250</v>
      </c>
      <c r="F123" s="2">
        <f>'raw data'!AB123</f>
        <v>704.5454545454545</v>
      </c>
      <c r="G123" s="4">
        <f>'raw data'!A123</f>
        <v>20.2</v>
      </c>
      <c r="H123" s="4">
        <f>'raw data'!B123</f>
        <v>14.14</v>
      </c>
      <c r="I123" s="4">
        <f>'raw data'!C123</f>
        <v>1.01</v>
      </c>
      <c r="J123" s="5">
        <f>'raw data'!D123</f>
        <v>1.01</v>
      </c>
      <c r="K123" s="3">
        <f>'raw data'!AC123</f>
        <v>0</v>
      </c>
      <c r="L123" s="5">
        <f t="shared" si="7"/>
        <v>10.43589456045373</v>
      </c>
      <c r="M123" s="5">
        <f t="shared" si="8"/>
        <v>9.23864456045373</v>
      </c>
      <c r="N123" s="5">
        <f t="shared" si="9"/>
        <v>0.6924887895729507</v>
      </c>
      <c r="O123" s="5">
        <f t="shared" si="10"/>
        <v>11.316110929172583</v>
      </c>
      <c r="P123" s="5">
        <f t="shared" si="11"/>
        <v>7.161178191734878</v>
      </c>
      <c r="Q123" s="4">
        <f t="shared" si="12"/>
        <v>0</v>
      </c>
      <c r="R123" s="4">
        <f t="shared" si="13"/>
        <v>4.270000000000001</v>
      </c>
    </row>
    <row r="124" spans="1:18" ht="12.75">
      <c r="A124" s="4">
        <f>'raw data'!H124</f>
        <v>122</v>
      </c>
      <c r="B124" s="10">
        <f>'raw data'!U124</f>
        <v>41617</v>
      </c>
      <c r="C124" s="4">
        <f>'raw data'!R124</f>
        <v>0</v>
      </c>
      <c r="D124" s="1">
        <f>'raw data'!Z124</f>
        <v>2125</v>
      </c>
      <c r="E124" s="1">
        <f>'raw data'!AA124</f>
        <v>87375</v>
      </c>
      <c r="F124" s="2">
        <f>'raw data'!AB124</f>
        <v>716.188524590164</v>
      </c>
      <c r="G124" s="4">
        <f>'raw data'!A124</f>
        <v>4.8</v>
      </c>
      <c r="H124" s="4">
        <f>'raw data'!B124</f>
        <v>3.36</v>
      </c>
      <c r="I124" s="4">
        <f>'raw data'!C124</f>
        <v>0.24</v>
      </c>
      <c r="J124" s="5">
        <f>'raw data'!D124</f>
        <v>0.24</v>
      </c>
      <c r="K124" s="3">
        <f>'raw data'!AC124</f>
        <v>0</v>
      </c>
      <c r="L124" s="5">
        <f t="shared" si="7"/>
        <v>10.675894560453731</v>
      </c>
      <c r="M124" s="5">
        <f t="shared" si="8"/>
        <v>9.363894560453732</v>
      </c>
      <c r="N124" s="5">
        <f t="shared" si="9"/>
        <v>0.7153622564091124</v>
      </c>
      <c r="O124" s="5">
        <f t="shared" si="10"/>
        <v>11.509981329681068</v>
      </c>
      <c r="P124" s="5">
        <f t="shared" si="11"/>
        <v>7.217807791226394</v>
      </c>
      <c r="Q124" s="4">
        <f t="shared" si="12"/>
        <v>0.24</v>
      </c>
      <c r="R124" s="4">
        <f t="shared" si="13"/>
        <v>4.510000000000002</v>
      </c>
    </row>
    <row r="125" spans="1:18" ht="12.75">
      <c r="A125" s="4">
        <f>'raw data'!H125</f>
        <v>123</v>
      </c>
      <c r="B125" s="10">
        <f>'raw data'!U125</f>
        <v>41620</v>
      </c>
      <c r="C125" s="4">
        <f>'raw data'!R125</f>
        <v>1</v>
      </c>
      <c r="D125" s="1">
        <f>'raw data'!Z125</f>
        <v>2000</v>
      </c>
      <c r="E125" s="1">
        <f>'raw data'!AA125</f>
        <v>89375</v>
      </c>
      <c r="F125" s="2">
        <f>'raw data'!AB125</f>
        <v>726.6260162601626</v>
      </c>
      <c r="G125" s="4">
        <f>'raw data'!A125</f>
        <v>4.4</v>
      </c>
      <c r="H125" s="4">
        <f>'raw data'!B125</f>
        <v>3.08</v>
      </c>
      <c r="I125" s="4">
        <f>'raw data'!C125</f>
        <v>0.22</v>
      </c>
      <c r="J125" s="5">
        <f>'raw data'!D125</f>
        <v>0.22</v>
      </c>
      <c r="K125" s="3">
        <f>'raw data'!AC125</f>
        <v>0</v>
      </c>
      <c r="L125" s="5">
        <f t="shared" si="7"/>
        <v>10.895894560453732</v>
      </c>
      <c r="M125" s="5">
        <f t="shared" si="8"/>
        <v>9.497394560453731</v>
      </c>
      <c r="N125" s="5">
        <f t="shared" si="9"/>
        <v>0.7405067610480643</v>
      </c>
      <c r="O125" s="5">
        <f t="shared" si="10"/>
        <v>11.718914843597924</v>
      </c>
      <c r="P125" s="5">
        <f t="shared" si="11"/>
        <v>7.275874277309539</v>
      </c>
      <c r="Q125" s="4">
        <f t="shared" si="12"/>
        <v>0.22</v>
      </c>
      <c r="R125" s="4">
        <f t="shared" si="13"/>
        <v>4.730000000000001</v>
      </c>
    </row>
    <row r="126" spans="1:18" ht="12.75">
      <c r="A126" s="4">
        <f>'raw data'!H126</f>
        <v>124</v>
      </c>
      <c r="B126" s="10">
        <f>'raw data'!U126</f>
        <v>41621</v>
      </c>
      <c r="C126" s="4">
        <f>'raw data'!R126</f>
        <v>1</v>
      </c>
      <c r="D126" s="1">
        <f>'raw data'!Z126</f>
        <v>-6375</v>
      </c>
      <c r="E126" s="1">
        <f>'raw data'!AA126</f>
        <v>83000</v>
      </c>
      <c r="F126" s="2">
        <f>'raw data'!AB126</f>
        <v>669.3548387096774</v>
      </c>
      <c r="G126" s="4">
        <f>'raw data'!A126</f>
        <v>-14.399999999999999</v>
      </c>
      <c r="H126" s="4">
        <f>'raw data'!B126</f>
        <v>-10.08</v>
      </c>
      <c r="I126" s="4">
        <f>'raw data'!C126</f>
        <v>-0.72</v>
      </c>
      <c r="J126" s="5">
        <f>'raw data'!D126</f>
        <v>0.47</v>
      </c>
      <c r="K126" s="3" t="str">
        <f>'raw data'!AC126</f>
        <v>stopped befor 8.00</v>
      </c>
      <c r="L126" s="5">
        <f t="shared" si="7"/>
        <v>11.365894560453732</v>
      </c>
      <c r="M126" s="5">
        <f t="shared" si="8"/>
        <v>9.648394560453733</v>
      </c>
      <c r="N126" s="5">
        <f t="shared" si="9"/>
        <v>0.7989458515345149</v>
      </c>
      <c r="O126" s="5">
        <f t="shared" si="10"/>
        <v>12.045232115057278</v>
      </c>
      <c r="P126" s="5">
        <f t="shared" si="11"/>
        <v>7.251557005850188</v>
      </c>
      <c r="Q126" s="4">
        <f t="shared" si="12"/>
        <v>0.47</v>
      </c>
      <c r="R126" s="4">
        <f t="shared" si="13"/>
        <v>5.200000000000001</v>
      </c>
    </row>
    <row r="127" spans="1:18" ht="12.75">
      <c r="A127" s="4">
        <f>'raw data'!H127</f>
        <v>125</v>
      </c>
      <c r="B127" s="10">
        <f>'raw data'!U127</f>
        <v>41624</v>
      </c>
      <c r="C127" s="4">
        <f>'raw data'!R127</f>
        <v>1</v>
      </c>
      <c r="D127" s="1">
        <f>'raw data'!Z127</f>
        <v>750</v>
      </c>
      <c r="E127" s="1">
        <f>'raw data'!AA127</f>
        <v>83750</v>
      </c>
      <c r="F127" s="2">
        <f>'raw data'!AB127</f>
        <v>670</v>
      </c>
      <c r="G127" s="4">
        <f>'raw data'!A127</f>
        <v>1.7999999999999998</v>
      </c>
      <c r="H127" s="4">
        <f>'raw data'!B127</f>
        <v>1.26</v>
      </c>
      <c r="I127" s="4">
        <f>'raw data'!C127</f>
        <v>0.09</v>
      </c>
      <c r="J127" s="5">
        <f>'raw data'!D127</f>
        <v>0.09</v>
      </c>
      <c r="K127" s="3">
        <f>'raw data'!AC127</f>
        <v>0</v>
      </c>
      <c r="L127" s="5">
        <f t="shared" si="7"/>
        <v>11.455894560453732</v>
      </c>
      <c r="M127" s="5">
        <f t="shared" si="8"/>
        <v>9.785894560453734</v>
      </c>
      <c r="N127" s="5">
        <f t="shared" si="9"/>
        <v>0.8623285489393183</v>
      </c>
      <c r="O127" s="5">
        <f t="shared" si="10"/>
        <v>12.372880207271688</v>
      </c>
      <c r="P127" s="5">
        <f t="shared" si="11"/>
        <v>7.198908913635779</v>
      </c>
      <c r="Q127" s="4">
        <f t="shared" si="12"/>
        <v>0.09</v>
      </c>
      <c r="R127" s="4">
        <f t="shared" si="13"/>
        <v>5.290000000000001</v>
      </c>
    </row>
    <row r="128" spans="1:18" ht="12.75">
      <c r="A128" s="4">
        <f>'raw data'!H128</f>
        <v>126</v>
      </c>
      <c r="B128" s="10">
        <f>'raw data'!U128</f>
        <v>41625</v>
      </c>
      <c r="C128" s="4">
        <f>'raw data'!R128</f>
        <v>1</v>
      </c>
      <c r="D128" s="1">
        <f>'raw data'!Z128</f>
        <v>1375</v>
      </c>
      <c r="E128" s="1">
        <f>'raw data'!AA128</f>
        <v>85125</v>
      </c>
      <c r="F128" s="2">
        <f>'raw data'!AB128</f>
        <v>675.5952380952381</v>
      </c>
      <c r="G128" s="4">
        <f>'raw data'!A128</f>
        <v>3</v>
      </c>
      <c r="H128" s="4">
        <f>'raw data'!B128</f>
        <v>2.1</v>
      </c>
      <c r="I128" s="4">
        <f>'raw data'!C128</f>
        <v>0.15</v>
      </c>
      <c r="J128" s="5">
        <f>'raw data'!D128</f>
        <v>0.15</v>
      </c>
      <c r="K128" s="3">
        <f>'raw data'!AC128</f>
        <v>0</v>
      </c>
      <c r="L128" s="5">
        <f t="shared" si="7"/>
        <v>11.605894560453732</v>
      </c>
      <c r="M128" s="5">
        <f t="shared" si="8"/>
        <v>9.937394560453734</v>
      </c>
      <c r="N128" s="5">
        <f t="shared" si="9"/>
        <v>0.9037307179278109</v>
      </c>
      <c r="O128" s="5">
        <f t="shared" si="10"/>
        <v>12.648586714237167</v>
      </c>
      <c r="P128" s="5">
        <f t="shared" si="11"/>
        <v>7.226202406670302</v>
      </c>
      <c r="Q128" s="4">
        <f t="shared" si="12"/>
        <v>0.15</v>
      </c>
      <c r="R128" s="4">
        <f t="shared" si="13"/>
        <v>5.440000000000001</v>
      </c>
    </row>
    <row r="129" spans="1:18" ht="12.75">
      <c r="A129" s="4">
        <f>'raw data'!H129</f>
        <v>127</v>
      </c>
      <c r="B129" s="10">
        <f>'raw data'!U129</f>
        <v>41627</v>
      </c>
      <c r="C129" s="4">
        <f>'raw data'!R129</f>
        <v>1</v>
      </c>
      <c r="D129" s="1">
        <f>'raw data'!Z129</f>
        <v>5000</v>
      </c>
      <c r="E129" s="1">
        <f>'raw data'!AA129</f>
        <v>90125</v>
      </c>
      <c r="F129" s="2">
        <f>'raw data'!AB129</f>
        <v>709.6456692913385</v>
      </c>
      <c r="G129" s="4">
        <f>'raw data'!A129</f>
        <v>11</v>
      </c>
      <c r="H129" s="4">
        <f>'raw data'!B129</f>
        <v>7.700000000000001</v>
      </c>
      <c r="I129" s="4">
        <f>'raw data'!C129</f>
        <v>0.55</v>
      </c>
      <c r="J129" s="5">
        <f>'raw data'!D129</f>
        <v>0.55</v>
      </c>
      <c r="K129" s="3" t="str">
        <f>'raw data'!AC129</f>
        <v>dividend day</v>
      </c>
      <c r="L129" s="5">
        <f t="shared" si="7"/>
        <v>12.155894560453733</v>
      </c>
      <c r="M129" s="5">
        <f t="shared" si="8"/>
        <v>10.117394560453732</v>
      </c>
      <c r="N129" s="5">
        <f t="shared" si="9"/>
        <v>0.9701615437918741</v>
      </c>
      <c r="O129" s="5">
        <f t="shared" si="10"/>
        <v>13.027879191829355</v>
      </c>
      <c r="P129" s="5">
        <f t="shared" si="11"/>
        <v>7.20690992907811</v>
      </c>
      <c r="Q129" s="4">
        <f t="shared" si="12"/>
        <v>0.55</v>
      </c>
      <c r="R129" s="4">
        <f t="shared" si="13"/>
        <v>5.990000000000001</v>
      </c>
    </row>
    <row r="130" spans="1:18" ht="12.75">
      <c r="A130" s="4">
        <f>'raw data'!H130</f>
        <v>128</v>
      </c>
      <c r="B130" s="10">
        <f>'raw data'!U130</f>
        <v>41631</v>
      </c>
      <c r="C130" s="4">
        <f>'raw data'!R130</f>
        <v>1</v>
      </c>
      <c r="D130" s="1">
        <f>'raw data'!Z130</f>
        <v>125</v>
      </c>
      <c r="E130" s="1">
        <f>'raw data'!AA130</f>
        <v>90250</v>
      </c>
      <c r="F130" s="2">
        <f>'raw data'!AB130</f>
        <v>705.078125</v>
      </c>
      <c r="G130" s="4">
        <f>'raw data'!A130</f>
        <v>0.4</v>
      </c>
      <c r="H130" s="4">
        <f>'raw data'!B130</f>
        <v>0.28</v>
      </c>
      <c r="I130" s="4">
        <f>'raw data'!C130</f>
        <v>0.02</v>
      </c>
      <c r="J130" s="5">
        <f>'raw data'!D130</f>
        <v>0.01</v>
      </c>
      <c r="K130" s="3" t="str">
        <f>'raw data'!AC130</f>
        <v>scratched</v>
      </c>
      <c r="L130" s="5">
        <f t="shared" si="7"/>
        <v>12.165894560453733</v>
      </c>
      <c r="M130" s="5">
        <f t="shared" si="8"/>
        <v>10.294894560453733</v>
      </c>
      <c r="N130" s="5">
        <f t="shared" si="9"/>
        <v>1.0051127195232235</v>
      </c>
      <c r="O130" s="5">
        <f t="shared" si="10"/>
        <v>13.310232719023404</v>
      </c>
      <c r="P130" s="5">
        <f t="shared" si="11"/>
        <v>7.279556401884062</v>
      </c>
      <c r="Q130" s="4">
        <f t="shared" si="12"/>
        <v>0.01</v>
      </c>
      <c r="R130" s="4">
        <f t="shared" si="13"/>
        <v>6.000000000000001</v>
      </c>
    </row>
    <row r="131" spans="1:18" ht="12.75">
      <c r="A131" s="4">
        <f>'raw data'!H131</f>
        <v>129</v>
      </c>
      <c r="B131" s="10">
        <f>'raw data'!U131</f>
        <v>41645</v>
      </c>
      <c r="C131" s="4">
        <f>'raw data'!R131</f>
        <v>1</v>
      </c>
      <c r="D131" s="1">
        <f>'raw data'!Z131</f>
        <v>3625</v>
      </c>
      <c r="E131" s="1">
        <f>'raw data'!AA131</f>
        <v>93875</v>
      </c>
      <c r="F131" s="2">
        <f>'raw data'!AB131</f>
        <v>727.7131782945736</v>
      </c>
      <c r="G131" s="4">
        <f>'raw data'!A131</f>
        <v>8</v>
      </c>
      <c r="H131" s="4">
        <f>'raw data'!B131</f>
        <v>5.6000000000000005</v>
      </c>
      <c r="I131" s="4">
        <f>'raw data'!C131</f>
        <v>0.4</v>
      </c>
      <c r="J131" s="5">
        <f>'raw data'!D131</f>
        <v>0.4</v>
      </c>
      <c r="K131" s="3">
        <f>'raw data'!AC131</f>
        <v>0</v>
      </c>
      <c r="L131" s="5">
        <f t="shared" si="7"/>
        <v>12.565894560453733</v>
      </c>
      <c r="M131" s="5">
        <f t="shared" si="8"/>
        <v>10.48389456045373</v>
      </c>
      <c r="N131" s="5">
        <f t="shared" si="9"/>
        <v>1.060305814872593</v>
      </c>
      <c r="O131" s="5">
        <f t="shared" si="10"/>
        <v>13.66481200507151</v>
      </c>
      <c r="P131" s="5">
        <f t="shared" si="11"/>
        <v>7.302977115835952</v>
      </c>
      <c r="Q131" s="4">
        <f t="shared" si="12"/>
        <v>0.4</v>
      </c>
      <c r="R131" s="4">
        <f t="shared" si="13"/>
        <v>6.400000000000001</v>
      </c>
    </row>
    <row r="132" spans="1:18" ht="12.75">
      <c r="A132" s="4">
        <f>'raw data'!H132</f>
        <v>130</v>
      </c>
      <c r="B132" s="10">
        <f>'raw data'!U132</f>
        <v>41652</v>
      </c>
      <c r="C132" s="4">
        <f>'raw data'!R132</f>
        <v>1</v>
      </c>
      <c r="D132" s="1">
        <f>'raw data'!Z132</f>
        <v>3125</v>
      </c>
      <c r="E132" s="1">
        <f>'raw data'!AA132</f>
        <v>97000</v>
      </c>
      <c r="F132" s="2">
        <f>'raw data'!AB132</f>
        <v>746.1538461538462</v>
      </c>
      <c r="G132" s="4">
        <f>'raw data'!A132</f>
        <v>6.800000000000001</v>
      </c>
      <c r="H132" s="4">
        <f>'raw data'!B132</f>
        <v>4.760000000000001</v>
      </c>
      <c r="I132" s="4">
        <f>'raw data'!C132</f>
        <v>0.34</v>
      </c>
      <c r="J132" s="5">
        <f>'raw data'!D132</f>
        <v>0.34</v>
      </c>
      <c r="K132" s="3">
        <f>'raw data'!AC132</f>
        <v>0</v>
      </c>
      <c r="L132" s="5">
        <f aca="true" t="shared" si="14" ref="L132:L195">L131+J132</f>
        <v>12.905894560453733</v>
      </c>
      <c r="M132" s="5">
        <f t="shared" si="8"/>
        <v>10.652894560453731</v>
      </c>
      <c r="N132" s="5">
        <f t="shared" si="9"/>
        <v>1.1638823416751252</v>
      </c>
      <c r="O132" s="5">
        <f t="shared" si="10"/>
        <v>14.144541585479107</v>
      </c>
      <c r="P132" s="5">
        <f t="shared" si="11"/>
        <v>7.161247535428355</v>
      </c>
      <c r="Q132" s="4">
        <f t="shared" si="12"/>
        <v>0.34</v>
      </c>
      <c r="R132" s="4">
        <f t="shared" si="13"/>
        <v>6.740000000000001</v>
      </c>
    </row>
    <row r="133" spans="1:18" ht="12.75">
      <c r="A133" s="4">
        <f>'raw data'!H133</f>
        <v>131</v>
      </c>
      <c r="B133" s="10">
        <f>'raw data'!U133</f>
        <v>41663</v>
      </c>
      <c r="C133" s="4">
        <f>'raw data'!R133</f>
        <v>1</v>
      </c>
      <c r="D133" s="1">
        <f>'raw data'!Z133</f>
        <v>1375</v>
      </c>
      <c r="E133" s="1">
        <f>'raw data'!AA133</f>
        <v>98375</v>
      </c>
      <c r="F133" s="2">
        <f>'raw data'!AB133</f>
        <v>750.9541984732824</v>
      </c>
      <c r="G133" s="4">
        <f>'raw data'!A133</f>
        <v>3</v>
      </c>
      <c r="H133" s="4">
        <f>'raw data'!B133</f>
        <v>2.1</v>
      </c>
      <c r="I133" s="4">
        <f>'raw data'!C133</f>
        <v>0.15</v>
      </c>
      <c r="J133" s="5">
        <f>'raw data'!D133</f>
        <v>0.15</v>
      </c>
      <c r="K133" s="3">
        <f>'raw data'!AC133</f>
        <v>0</v>
      </c>
      <c r="L133" s="5">
        <f t="shared" si="14"/>
        <v>13.055894560453734</v>
      </c>
      <c r="M133" s="5">
        <f t="shared" si="8"/>
        <v>10.83039456045373</v>
      </c>
      <c r="N133" s="5">
        <f t="shared" si="9"/>
        <v>1.2474499251631206</v>
      </c>
      <c r="O133" s="5">
        <f t="shared" si="10"/>
        <v>14.572744335943092</v>
      </c>
      <c r="P133" s="5">
        <f t="shared" si="11"/>
        <v>7.088044784964368</v>
      </c>
      <c r="Q133" s="4">
        <f t="shared" si="12"/>
        <v>0.15</v>
      </c>
      <c r="R133" s="4">
        <f t="shared" si="13"/>
        <v>6.8900000000000015</v>
      </c>
    </row>
    <row r="134" spans="1:18" ht="12.75">
      <c r="A134" s="4">
        <f>'raw data'!H134</f>
        <v>132</v>
      </c>
      <c r="B134" s="10">
        <f>'raw data'!U134</f>
        <v>41666</v>
      </c>
      <c r="C134" s="4">
        <f>'raw data'!R134</f>
        <v>1</v>
      </c>
      <c r="D134" s="1">
        <f>'raw data'!Z134</f>
        <v>1125</v>
      </c>
      <c r="E134" s="1">
        <f>'raw data'!AA134</f>
        <v>99500</v>
      </c>
      <c r="F134" s="2">
        <f>'raw data'!AB134</f>
        <v>753.7878787878788</v>
      </c>
      <c r="G134" s="4">
        <f>'raw data'!A134</f>
        <v>2.4</v>
      </c>
      <c r="H134" s="4">
        <f>'raw data'!B134</f>
        <v>1.68</v>
      </c>
      <c r="I134" s="4">
        <f>'raw data'!C134</f>
        <v>0.12</v>
      </c>
      <c r="J134" s="5">
        <f>'raw data'!D134</f>
        <v>0.12</v>
      </c>
      <c r="K134" s="3">
        <f>'raw data'!AC134</f>
        <v>0</v>
      </c>
      <c r="L134" s="5">
        <f t="shared" si="14"/>
        <v>13.175894560453733</v>
      </c>
      <c r="M134" s="5">
        <f t="shared" si="8"/>
        <v>11.006394560453732</v>
      </c>
      <c r="N134" s="5">
        <f t="shared" si="9"/>
        <v>1.3192680386846256</v>
      </c>
      <c r="O134" s="5">
        <f t="shared" si="10"/>
        <v>14.964198676507609</v>
      </c>
      <c r="P134" s="5">
        <f t="shared" si="11"/>
        <v>7.048590444399855</v>
      </c>
      <c r="Q134" s="4">
        <f t="shared" si="12"/>
        <v>0.12</v>
      </c>
      <c r="R134" s="4">
        <f t="shared" si="13"/>
        <v>7.010000000000002</v>
      </c>
    </row>
    <row r="135" spans="1:18" ht="12.75">
      <c r="A135" s="4">
        <f>'raw data'!H135</f>
        <v>133</v>
      </c>
      <c r="B135" s="10">
        <f>'raw data'!U135</f>
        <v>41667</v>
      </c>
      <c r="C135" s="4">
        <f>'raw data'!R135</f>
        <v>1</v>
      </c>
      <c r="D135" s="1">
        <f>'raw data'!Z135</f>
        <v>125</v>
      </c>
      <c r="E135" s="1">
        <f>'raw data'!AA135</f>
        <v>99625</v>
      </c>
      <c r="F135" s="2">
        <f>'raw data'!AB135</f>
        <v>749.0601503759399</v>
      </c>
      <c r="G135" s="4">
        <f>'raw data'!A135</f>
        <v>0.2</v>
      </c>
      <c r="H135" s="4">
        <f>'raw data'!B135</f>
        <v>0.14</v>
      </c>
      <c r="I135" s="4">
        <f>'raw data'!C135</f>
        <v>0.01</v>
      </c>
      <c r="J135" s="5">
        <f>'raw data'!D135</f>
        <v>-0.83</v>
      </c>
      <c r="K135" s="3" t="str">
        <f>'raw data'!AC135</f>
        <v>break-even </v>
      </c>
      <c r="L135" s="5">
        <f t="shared" si="14"/>
        <v>12.345894560453733</v>
      </c>
      <c r="M135" s="5">
        <f t="shared" si="8"/>
        <v>11.155894560453731</v>
      </c>
      <c r="N135" s="5">
        <f t="shared" si="9"/>
        <v>1.2915107432770447</v>
      </c>
      <c r="O135" s="5">
        <f t="shared" si="10"/>
        <v>15.030426790284865</v>
      </c>
      <c r="P135" s="5">
        <f t="shared" si="11"/>
        <v>7.281362330622597</v>
      </c>
      <c r="Q135" s="4">
        <f t="shared" si="12"/>
        <v>-0.83</v>
      </c>
      <c r="R135" s="4">
        <f t="shared" si="13"/>
        <v>6.1800000000000015</v>
      </c>
    </row>
    <row r="136" spans="1:18" ht="12.75">
      <c r="A136" s="4">
        <f>'raw data'!H136</f>
        <v>134</v>
      </c>
      <c r="B136" s="10">
        <f>'raw data'!U136</f>
        <v>41668</v>
      </c>
      <c r="C136" s="4">
        <f>'raw data'!R136</f>
        <v>1</v>
      </c>
      <c r="D136" s="1">
        <f>'raw data'!Z136</f>
        <v>7750</v>
      </c>
      <c r="E136" s="1">
        <f>'raw data'!AA136</f>
        <v>107375</v>
      </c>
      <c r="F136" s="2">
        <f>'raw data'!AB136</f>
        <v>801.3059701492538</v>
      </c>
      <c r="G136" s="4">
        <f>'raw data'!A136</f>
        <v>17.6</v>
      </c>
      <c r="H136" s="4">
        <f>'raw data'!B136</f>
        <v>12.32</v>
      </c>
      <c r="I136" s="4">
        <f>'raw data'!C136</f>
        <v>0.88</v>
      </c>
      <c r="J136" s="5">
        <f>'raw data'!D136</f>
        <v>0.88</v>
      </c>
      <c r="K136" s="3">
        <f>'raw data'!AC136</f>
        <v>0</v>
      </c>
      <c r="L136" s="5">
        <f t="shared" si="14"/>
        <v>13.225894560453733</v>
      </c>
      <c r="M136" s="5">
        <f t="shared" si="8"/>
        <v>11.35089456045373</v>
      </c>
      <c r="N136" s="5">
        <f t="shared" si="9"/>
        <v>1.2950817897358167</v>
      </c>
      <c r="O136" s="5">
        <f t="shared" si="10"/>
        <v>15.23613992966118</v>
      </c>
      <c r="P136" s="5">
        <f t="shared" si="11"/>
        <v>7.46564919124628</v>
      </c>
      <c r="Q136" s="4">
        <f t="shared" si="12"/>
        <v>0.88</v>
      </c>
      <c r="R136" s="4">
        <f t="shared" si="13"/>
        <v>7.060000000000001</v>
      </c>
    </row>
    <row r="137" spans="1:18" ht="12.75">
      <c r="A137" s="4">
        <f>'raw data'!H137</f>
        <v>135</v>
      </c>
      <c r="B137" s="10">
        <f>'raw data'!U137</f>
        <v>41670</v>
      </c>
      <c r="C137" s="4">
        <f>'raw data'!R137</f>
        <v>1</v>
      </c>
      <c r="D137" s="1">
        <f>'raw data'!Z137</f>
        <v>125</v>
      </c>
      <c r="E137" s="1">
        <f>'raw data'!AA137</f>
        <v>107500</v>
      </c>
      <c r="F137" s="2">
        <f>'raw data'!AB137</f>
        <v>796.2962962962963</v>
      </c>
      <c r="G137" s="4">
        <f>'raw data'!A137</f>
        <v>0.2</v>
      </c>
      <c r="H137" s="4">
        <f>'raw data'!B137</f>
        <v>0.14</v>
      </c>
      <c r="I137" s="4">
        <f>'raw data'!C137</f>
        <v>0.01</v>
      </c>
      <c r="J137" s="5">
        <f>'raw data'!D137</f>
        <v>-0.12</v>
      </c>
      <c r="K137" s="3" t="str">
        <f>'raw data'!AC137</f>
        <v>scratched</v>
      </c>
      <c r="L137" s="5">
        <f t="shared" si="14"/>
        <v>13.105894560453734</v>
      </c>
      <c r="M137" s="5">
        <f t="shared" si="8"/>
        <v>11.52289456045373</v>
      </c>
      <c r="N137" s="5">
        <f t="shared" si="9"/>
        <v>1.2879322473190318</v>
      </c>
      <c r="O137" s="5">
        <f t="shared" si="10"/>
        <v>15.386691302410826</v>
      </c>
      <c r="P137" s="5">
        <f t="shared" si="11"/>
        <v>7.659097818496635</v>
      </c>
      <c r="Q137" s="4">
        <f t="shared" si="12"/>
        <v>-0.12</v>
      </c>
      <c r="R137" s="4">
        <f t="shared" si="13"/>
        <v>6.940000000000001</v>
      </c>
    </row>
    <row r="138" spans="1:18" ht="12.75">
      <c r="A138" s="4">
        <f>'raw data'!H138</f>
        <v>136</v>
      </c>
      <c r="B138" s="10">
        <f>'raw data'!U138</f>
        <v>41673</v>
      </c>
      <c r="C138" s="4">
        <f>'raw data'!R138</f>
        <v>1</v>
      </c>
      <c r="D138" s="1">
        <f>'raw data'!Z138</f>
        <v>4000</v>
      </c>
      <c r="E138" s="1">
        <f>'raw data'!AA138</f>
        <v>111500</v>
      </c>
      <c r="F138" s="2">
        <f>'raw data'!AB138</f>
        <v>819.8529411764706</v>
      </c>
      <c r="G138" s="4">
        <f>'raw data'!A138</f>
        <v>9</v>
      </c>
      <c r="H138" s="4">
        <f>'raw data'!B138</f>
        <v>6.3</v>
      </c>
      <c r="I138" s="4">
        <f>'raw data'!C138</f>
        <v>0.45</v>
      </c>
      <c r="J138" s="5">
        <f>'raw data'!D138</f>
        <v>0.45</v>
      </c>
      <c r="K138" s="3">
        <f>'raw data'!AC138</f>
        <v>0</v>
      </c>
      <c r="L138" s="5">
        <f t="shared" si="14"/>
        <v>13.555894560453734</v>
      </c>
      <c r="M138" s="5">
        <f t="shared" si="8"/>
        <v>11.69139456045373</v>
      </c>
      <c r="N138" s="5">
        <f t="shared" si="9"/>
        <v>1.3237565168072085</v>
      </c>
      <c r="O138" s="5">
        <f t="shared" si="10"/>
        <v>15.662664110875356</v>
      </c>
      <c r="P138" s="5">
        <f t="shared" si="11"/>
        <v>7.720125010032104</v>
      </c>
      <c r="Q138" s="4">
        <f t="shared" si="12"/>
        <v>0.45</v>
      </c>
      <c r="R138" s="4">
        <f t="shared" si="13"/>
        <v>7.3900000000000015</v>
      </c>
    </row>
    <row r="139" spans="1:18" ht="12.75">
      <c r="A139" s="4">
        <f>'raw data'!H139</f>
        <v>137</v>
      </c>
      <c r="B139" s="10">
        <f>'raw data'!U139</f>
        <v>41689</v>
      </c>
      <c r="C139" s="4">
        <f>'raw data'!R139</f>
        <v>1</v>
      </c>
      <c r="D139" s="1">
        <f>'raw data'!Z139</f>
        <v>875</v>
      </c>
      <c r="E139" s="1">
        <f>'raw data'!AA139</f>
        <v>112375</v>
      </c>
      <c r="F139" s="2">
        <f>'raw data'!AB139</f>
        <v>820.2554744525547</v>
      </c>
      <c r="G139" s="4">
        <f>'raw data'!A139</f>
        <v>2</v>
      </c>
      <c r="H139" s="4">
        <f>'raw data'!B139</f>
        <v>1.4000000000000001</v>
      </c>
      <c r="I139" s="4">
        <f>'raw data'!C139</f>
        <v>0.1</v>
      </c>
      <c r="J139" s="5">
        <f>'raw data'!D139</f>
        <v>0.14</v>
      </c>
      <c r="K139" s="3" t="str">
        <f>'raw data'!AC139</f>
        <v>not stopped out for half point and then recovered everthing  </v>
      </c>
      <c r="L139" s="5">
        <f t="shared" si="14"/>
        <v>13.695894560453734</v>
      </c>
      <c r="M139" s="5">
        <f t="shared" si="8"/>
        <v>11.869394560453733</v>
      </c>
      <c r="N139" s="5">
        <f t="shared" si="9"/>
        <v>1.3427986289443166</v>
      </c>
      <c r="O139" s="5">
        <f t="shared" si="10"/>
        <v>15.897790447286683</v>
      </c>
      <c r="P139" s="5">
        <f t="shared" si="11"/>
        <v>7.840998673620783</v>
      </c>
      <c r="Q139" s="4">
        <f t="shared" si="12"/>
        <v>0.14</v>
      </c>
      <c r="R139" s="4">
        <f t="shared" si="13"/>
        <v>7.530000000000001</v>
      </c>
    </row>
    <row r="140" spans="1:18" ht="12.75">
      <c r="A140" s="4">
        <f>'raw data'!H140</f>
        <v>138</v>
      </c>
      <c r="B140" s="10">
        <f>'raw data'!U140</f>
        <v>41701</v>
      </c>
      <c r="C140" s="4">
        <f>'raw data'!R140</f>
        <v>1</v>
      </c>
      <c r="D140" s="1">
        <f>'raw data'!Z140</f>
        <v>8125</v>
      </c>
      <c r="E140" s="1">
        <f>'raw data'!AA140</f>
        <v>120500</v>
      </c>
      <c r="F140" s="2">
        <f>'raw data'!AB140</f>
        <v>873.1884057971015</v>
      </c>
      <c r="G140" s="4">
        <f>'raw data'!A140</f>
        <v>17.6</v>
      </c>
      <c r="H140" s="4">
        <f>'raw data'!B140</f>
        <v>12.32</v>
      </c>
      <c r="I140" s="4">
        <f>'raw data'!C140</f>
        <v>0.88</v>
      </c>
      <c r="J140" s="5">
        <f>'raw data'!D140</f>
        <v>0.88</v>
      </c>
      <c r="K140" s="3">
        <f>'raw data'!AC140</f>
        <v>0</v>
      </c>
      <c r="L140" s="5">
        <f t="shared" si="14"/>
        <v>14.575894560453735</v>
      </c>
      <c r="M140" s="5">
        <f t="shared" si="8"/>
        <v>12.099894560453732</v>
      </c>
      <c r="N140" s="5">
        <f t="shared" si="9"/>
        <v>1.3935618884147727</v>
      </c>
      <c r="O140" s="5">
        <f t="shared" si="10"/>
        <v>16.28058022569805</v>
      </c>
      <c r="P140" s="5">
        <f t="shared" si="11"/>
        <v>7.919208895209414</v>
      </c>
      <c r="Q140" s="4">
        <f t="shared" si="12"/>
        <v>0.88</v>
      </c>
      <c r="R140" s="4">
        <f t="shared" si="13"/>
        <v>8.410000000000002</v>
      </c>
    </row>
    <row r="141" spans="1:18" ht="12.75">
      <c r="A141" s="4">
        <f>'raw data'!H141</f>
        <v>139</v>
      </c>
      <c r="B141" s="10">
        <f>'raw data'!U141</f>
        <v>41703</v>
      </c>
      <c r="C141" s="4">
        <f>'raw data'!R141</f>
        <v>0</v>
      </c>
      <c r="D141" s="1">
        <f>'raw data'!Z141</f>
        <v>-3125</v>
      </c>
      <c r="E141" s="1">
        <f>'raw data'!AA141</f>
        <v>117375</v>
      </c>
      <c r="F141" s="2">
        <f>'raw data'!AB141</f>
        <v>844.4244604316547</v>
      </c>
      <c r="G141" s="4">
        <f>'raw data'!A141</f>
        <v>-6.6000000000000005</v>
      </c>
      <c r="H141" s="4">
        <f>'raw data'!B141</f>
        <v>-4.62</v>
      </c>
      <c r="I141" s="4">
        <f>'raw data'!C141</f>
        <v>-0.33</v>
      </c>
      <c r="J141" s="5">
        <f>'raw data'!D141</f>
        <v>-0.33</v>
      </c>
      <c r="K141" s="3">
        <f>'raw data'!AC141</f>
        <v>0</v>
      </c>
      <c r="L141" s="5">
        <f t="shared" si="14"/>
        <v>14.245894560453735</v>
      </c>
      <c r="M141" s="5">
        <f t="shared" si="8"/>
        <v>12.331894560453732</v>
      </c>
      <c r="N141" s="5">
        <f t="shared" si="9"/>
        <v>1.3417796509036057</v>
      </c>
      <c r="O141" s="5">
        <f t="shared" si="10"/>
        <v>16.357233513164548</v>
      </c>
      <c r="P141" s="5">
        <f t="shared" si="11"/>
        <v>8.306555607742915</v>
      </c>
      <c r="Q141" s="4">
        <f t="shared" si="12"/>
        <v>-0.33</v>
      </c>
      <c r="R141" s="4">
        <f t="shared" si="13"/>
        <v>8.080000000000002</v>
      </c>
    </row>
    <row r="142" spans="1:18" ht="12.75">
      <c r="A142" s="4">
        <f>'raw data'!H142</f>
        <v>140</v>
      </c>
      <c r="B142" s="10">
        <f>'raw data'!U142</f>
        <v>41711</v>
      </c>
      <c r="C142" s="4">
        <f>'raw data'!R142</f>
        <v>1</v>
      </c>
      <c r="D142" s="1">
        <f>'raw data'!Z142</f>
        <v>-1625</v>
      </c>
      <c r="E142" s="1">
        <f>'raw data'!AA142</f>
        <v>115750</v>
      </c>
      <c r="F142" s="2">
        <f>'raw data'!AB142</f>
        <v>826.7857142857143</v>
      </c>
      <c r="G142" s="4">
        <f>'raw data'!A142</f>
        <v>-3.5999999999999996</v>
      </c>
      <c r="H142" s="4">
        <f>'raw data'!B142</f>
        <v>-2.52</v>
      </c>
      <c r="I142" s="4">
        <f>'raw data'!C142</f>
        <v>-0.18</v>
      </c>
      <c r="J142" s="5">
        <f>'raw data'!D142</f>
        <v>-0.18</v>
      </c>
      <c r="K142" s="3">
        <f>'raw data'!AC142</f>
        <v>0</v>
      </c>
      <c r="L142" s="5">
        <f t="shared" si="14"/>
        <v>14.065894560453735</v>
      </c>
      <c r="M142" s="5">
        <f t="shared" si="8"/>
        <v>12.56389456045373</v>
      </c>
      <c r="N142" s="5">
        <f t="shared" si="9"/>
        <v>1.2072700827203422</v>
      </c>
      <c r="O142" s="5">
        <f t="shared" si="10"/>
        <v>16.18570480861476</v>
      </c>
      <c r="P142" s="5">
        <f t="shared" si="11"/>
        <v>8.942084312292703</v>
      </c>
      <c r="Q142" s="4">
        <f t="shared" si="12"/>
        <v>-0.18</v>
      </c>
      <c r="R142" s="4">
        <f t="shared" si="13"/>
        <v>7.900000000000002</v>
      </c>
    </row>
    <row r="143" spans="1:18" ht="12.75">
      <c r="A143" s="4">
        <f>'raw data'!H143</f>
        <v>141</v>
      </c>
      <c r="B143" s="10">
        <f>'raw data'!U143</f>
        <v>41712</v>
      </c>
      <c r="C143" s="4">
        <f>'raw data'!R143</f>
        <v>1</v>
      </c>
      <c r="D143" s="1">
        <f>'raw data'!Z143</f>
        <v>4625</v>
      </c>
      <c r="E143" s="1">
        <f>'raw data'!AA143</f>
        <v>120375</v>
      </c>
      <c r="F143" s="2">
        <f>'raw data'!AB143</f>
        <v>853.7234042553191</v>
      </c>
      <c r="G143" s="4">
        <f>'raw data'!A143</f>
        <v>10</v>
      </c>
      <c r="H143" s="4">
        <f>'raw data'!B143</f>
        <v>7</v>
      </c>
      <c r="I143" s="4">
        <f>'raw data'!C143</f>
        <v>0.5</v>
      </c>
      <c r="J143" s="5">
        <f>'raw data'!D143</f>
        <v>0.5</v>
      </c>
      <c r="K143" s="3">
        <f>'raw data'!AC143</f>
        <v>0</v>
      </c>
      <c r="L143" s="5">
        <f t="shared" si="14"/>
        <v>14.565894560453735</v>
      </c>
      <c r="M143" s="5">
        <f t="shared" si="8"/>
        <v>12.770394560453731</v>
      </c>
      <c r="N143" s="5">
        <f t="shared" si="9"/>
        <v>1.176956266235743</v>
      </c>
      <c r="O143" s="5">
        <f t="shared" si="10"/>
        <v>16.30126335916096</v>
      </c>
      <c r="P143" s="5">
        <f t="shared" si="11"/>
        <v>9.239525761746503</v>
      </c>
      <c r="Q143" s="4">
        <f t="shared" si="12"/>
        <v>0</v>
      </c>
      <c r="R143" s="4">
        <f t="shared" si="13"/>
        <v>7.900000000000002</v>
      </c>
    </row>
    <row r="144" spans="1:18" ht="12.75">
      <c r="A144" s="4">
        <f>'raw data'!H144</f>
        <v>142</v>
      </c>
      <c r="B144" s="10">
        <f>'raw data'!U144</f>
        <v>41724</v>
      </c>
      <c r="C144" s="4">
        <f>'raw data'!R144</f>
        <v>1</v>
      </c>
      <c r="D144" s="1">
        <f>'raw data'!Z144</f>
        <v>125</v>
      </c>
      <c r="E144" s="1">
        <f>'raw data'!AA144</f>
        <v>120500</v>
      </c>
      <c r="F144" s="2">
        <f>'raw data'!AB144</f>
        <v>848.5915492957746</v>
      </c>
      <c r="G144" s="4">
        <f>'raw data'!A144</f>
        <v>0.2</v>
      </c>
      <c r="H144" s="4">
        <f>'raw data'!B144</f>
        <v>0.14</v>
      </c>
      <c r="I144" s="4">
        <f>'raw data'!C144</f>
        <v>0.01</v>
      </c>
      <c r="J144" s="5">
        <f>'raw data'!D144</f>
        <v>-0.12</v>
      </c>
      <c r="K144" s="3" t="str">
        <f>'raw data'!AC144</f>
        <v>scratched</v>
      </c>
      <c r="L144" s="5">
        <f t="shared" si="14"/>
        <v>14.445894560453736</v>
      </c>
      <c r="M144" s="5">
        <f t="shared" si="8"/>
        <v>12.958894560453734</v>
      </c>
      <c r="N144" s="5">
        <f t="shared" si="9"/>
        <v>1.1245822616233538</v>
      </c>
      <c r="O144" s="5">
        <f t="shared" si="10"/>
        <v>16.332641345323797</v>
      </c>
      <c r="P144" s="5">
        <f t="shared" si="11"/>
        <v>9.585147775583673</v>
      </c>
      <c r="Q144" s="4">
        <f t="shared" si="12"/>
        <v>-0.12</v>
      </c>
      <c r="R144" s="4">
        <f t="shared" si="13"/>
        <v>7.780000000000002</v>
      </c>
    </row>
    <row r="145" spans="1:18" ht="12.75">
      <c r="A145" s="4">
        <f>'raw data'!H145</f>
        <v>143</v>
      </c>
      <c r="B145" s="10">
        <f>'raw data'!U145</f>
        <v>41725</v>
      </c>
      <c r="C145" s="4">
        <f>'raw data'!R145</f>
        <v>1</v>
      </c>
      <c r="D145" s="1">
        <f>'raw data'!Z145</f>
        <v>3000</v>
      </c>
      <c r="E145" s="1">
        <f>'raw data'!AA145</f>
        <v>123500</v>
      </c>
      <c r="F145" s="2">
        <f>'raw data'!AB145</f>
        <v>863.6363636363636</v>
      </c>
      <c r="G145" s="4">
        <f>'raw data'!A145</f>
        <v>6.6000000000000005</v>
      </c>
      <c r="H145" s="4">
        <f>'raw data'!B145</f>
        <v>4.62</v>
      </c>
      <c r="I145" s="4">
        <f>'raw data'!C145</f>
        <v>0.33</v>
      </c>
      <c r="J145" s="5">
        <f>'raw data'!D145</f>
        <v>0.33</v>
      </c>
      <c r="K145" s="3">
        <f>'raw data'!AC145</f>
        <v>0</v>
      </c>
      <c r="L145" s="5">
        <f t="shared" si="14"/>
        <v>14.775894560453736</v>
      </c>
      <c r="M145" s="5">
        <f t="shared" si="8"/>
        <v>13.152894560453731</v>
      </c>
      <c r="N145" s="5">
        <f t="shared" si="9"/>
        <v>1.083896965388754</v>
      </c>
      <c r="O145" s="5">
        <f t="shared" si="10"/>
        <v>16.404585456619994</v>
      </c>
      <c r="P145" s="5">
        <f t="shared" si="11"/>
        <v>9.901203664287468</v>
      </c>
      <c r="Q145" s="4">
        <f t="shared" si="12"/>
        <v>0.33</v>
      </c>
      <c r="R145" s="4">
        <f t="shared" si="13"/>
        <v>8.110000000000001</v>
      </c>
    </row>
    <row r="146" spans="1:18" ht="12.75">
      <c r="A146" s="4">
        <f>'raw data'!H146</f>
        <v>144</v>
      </c>
      <c r="B146" s="10">
        <f>'raw data'!U146</f>
        <v>41737</v>
      </c>
      <c r="C146" s="4">
        <f>'raw data'!R146</f>
        <v>1</v>
      </c>
      <c r="D146" s="1">
        <f>'raw data'!Z146</f>
        <v>125</v>
      </c>
      <c r="E146" s="1">
        <f>'raw data'!AA146</f>
        <v>123625</v>
      </c>
      <c r="F146" s="2">
        <f>'raw data'!AB146</f>
        <v>858.5069444444445</v>
      </c>
      <c r="G146" s="4">
        <f>'raw data'!A146</f>
        <v>0.2</v>
      </c>
      <c r="H146" s="4">
        <f>'raw data'!B146</f>
        <v>0.14</v>
      </c>
      <c r="I146" s="4">
        <f>'raw data'!C146</f>
        <v>0.01</v>
      </c>
      <c r="J146" s="5">
        <f>'raw data'!D146</f>
        <v>0.49</v>
      </c>
      <c r="K146" s="3" t="str">
        <f>'raw data'!AC146</f>
        <v>scratched</v>
      </c>
      <c r="L146" s="5">
        <f t="shared" si="14"/>
        <v>15.265894560453736</v>
      </c>
      <c r="M146" s="5">
        <f t="shared" si="8"/>
        <v>13.347894560453733</v>
      </c>
      <c r="N146" s="5">
        <f t="shared" si="9"/>
        <v>1.0962308631228916</v>
      </c>
      <c r="O146" s="5">
        <f t="shared" si="10"/>
        <v>16.636587149822407</v>
      </c>
      <c r="P146" s="5">
        <f t="shared" si="11"/>
        <v>10.05920197108506</v>
      </c>
      <c r="Q146" s="4">
        <f t="shared" si="12"/>
        <v>0.49</v>
      </c>
      <c r="R146" s="4">
        <f t="shared" si="13"/>
        <v>8.600000000000001</v>
      </c>
    </row>
    <row r="147" spans="1:18" ht="12.75">
      <c r="A147" s="4">
        <f>'raw data'!H147</f>
        <v>145</v>
      </c>
      <c r="B147" s="10">
        <f>'raw data'!U147</f>
        <v>41740</v>
      </c>
      <c r="C147" s="4">
        <f>'raw data'!R147</f>
        <v>1</v>
      </c>
      <c r="D147" s="1">
        <f>'raw data'!Z147</f>
        <v>7125</v>
      </c>
      <c r="E147" s="1">
        <f>'raw data'!AA147</f>
        <v>130750</v>
      </c>
      <c r="F147" s="2">
        <f>'raw data'!AB147</f>
        <v>901.7241379310345</v>
      </c>
      <c r="G147" s="4">
        <f>'raw data'!A147</f>
        <v>15.600000000000001</v>
      </c>
      <c r="H147" s="4">
        <f>'raw data'!B147</f>
        <v>10.92</v>
      </c>
      <c r="I147" s="4">
        <f>'raw data'!C147</f>
        <v>0.78</v>
      </c>
      <c r="J147" s="5">
        <f>'raw data'!D147</f>
        <v>0.78</v>
      </c>
      <c r="K147" s="3">
        <f>'raw data'!AC147</f>
        <v>0</v>
      </c>
      <c r="L147" s="5">
        <f t="shared" si="14"/>
        <v>16.045894560453736</v>
      </c>
      <c r="M147" s="5">
        <f t="shared" si="8"/>
        <v>13.577394560453731</v>
      </c>
      <c r="N147" s="5">
        <f t="shared" si="9"/>
        <v>1.1580122488216844</v>
      </c>
      <c r="O147" s="5">
        <f t="shared" si="10"/>
        <v>17.051431306918786</v>
      </c>
      <c r="P147" s="5">
        <f t="shared" si="11"/>
        <v>10.103357813988678</v>
      </c>
      <c r="Q147" s="4">
        <f t="shared" si="12"/>
        <v>0.78</v>
      </c>
      <c r="R147" s="4">
        <f t="shared" si="13"/>
        <v>9.38</v>
      </c>
    </row>
    <row r="148" spans="1:18" ht="12.75">
      <c r="A148" s="4">
        <f>'raw data'!H148</f>
        <v>146</v>
      </c>
      <c r="B148" s="10">
        <f>'raw data'!U148</f>
        <v>41754</v>
      </c>
      <c r="C148" s="4">
        <f>'raw data'!R148</f>
        <v>1</v>
      </c>
      <c r="D148" s="1">
        <f>'raw data'!Z148</f>
        <v>3875</v>
      </c>
      <c r="E148" s="1">
        <f>'raw data'!AA148</f>
        <v>134625</v>
      </c>
      <c r="F148" s="2">
        <f>'raw data'!AB148</f>
        <v>922.0890410958904</v>
      </c>
      <c r="G148" s="4">
        <f>'raw data'!A148</f>
        <v>8.2</v>
      </c>
      <c r="H148" s="4">
        <f>'raw data'!B148</f>
        <v>5.739999999999999</v>
      </c>
      <c r="I148" s="4">
        <f>'raw data'!C148</f>
        <v>0.41</v>
      </c>
      <c r="J148" s="5">
        <f>'raw data'!D148</f>
        <v>0.41</v>
      </c>
      <c r="K148" s="3">
        <f>'raw data'!AC148</f>
        <v>0</v>
      </c>
      <c r="L148" s="5">
        <f t="shared" si="14"/>
        <v>16.455894560453736</v>
      </c>
      <c r="M148" s="5">
        <f t="shared" si="8"/>
        <v>13.819894560453733</v>
      </c>
      <c r="N148" s="5">
        <f t="shared" si="9"/>
        <v>1.2290706801653468</v>
      </c>
      <c r="O148" s="5">
        <f t="shared" si="10"/>
        <v>17.507106600949772</v>
      </c>
      <c r="P148" s="5">
        <f t="shared" si="11"/>
        <v>10.132682519957692</v>
      </c>
      <c r="Q148" s="4">
        <f t="shared" si="12"/>
        <v>0.41</v>
      </c>
      <c r="R148" s="4">
        <f t="shared" si="13"/>
        <v>9.790000000000001</v>
      </c>
    </row>
    <row r="149" spans="1:18" ht="12.75">
      <c r="A149" s="4">
        <f>'raw data'!H149</f>
        <v>147</v>
      </c>
      <c r="B149" s="10">
        <f>'raw data'!U149</f>
        <v>41758</v>
      </c>
      <c r="C149" s="4">
        <f>'raw data'!R149</f>
        <v>1</v>
      </c>
      <c r="D149" s="1">
        <f>'raw data'!Z149</f>
        <v>125</v>
      </c>
      <c r="E149" s="1">
        <f>'raw data'!AA149</f>
        <v>134750</v>
      </c>
      <c r="F149" s="2">
        <f>'raw data'!AB149</f>
        <v>916.6666666666666</v>
      </c>
      <c r="G149" s="4">
        <f>'raw data'!A149</f>
        <v>0.2</v>
      </c>
      <c r="H149" s="4">
        <f>'raw data'!B149</f>
        <v>0.14</v>
      </c>
      <c r="I149" s="4">
        <f>'raw data'!C149</f>
        <v>0.01</v>
      </c>
      <c r="J149" s="5">
        <f>'raw data'!D149</f>
        <v>-0.17</v>
      </c>
      <c r="K149" s="3" t="str">
        <f>'raw data'!AC149</f>
        <v>scratched</v>
      </c>
      <c r="L149" s="5">
        <f t="shared" si="14"/>
        <v>16.285894560453734</v>
      </c>
      <c r="M149" s="5">
        <f t="shared" si="8"/>
        <v>14.026394560453735</v>
      </c>
      <c r="N149" s="5">
        <f t="shared" si="9"/>
        <v>1.2806473486401124</v>
      </c>
      <c r="O149" s="5">
        <f t="shared" si="10"/>
        <v>17.868336606374072</v>
      </c>
      <c r="P149" s="5">
        <f t="shared" si="11"/>
        <v>10.184452514533398</v>
      </c>
      <c r="Q149" s="4">
        <f t="shared" si="12"/>
        <v>-0.17</v>
      </c>
      <c r="R149" s="4">
        <f t="shared" si="13"/>
        <v>9.620000000000001</v>
      </c>
    </row>
    <row r="150" spans="1:18" ht="12.75">
      <c r="A150" s="4">
        <f>'raw data'!H150</f>
        <v>148</v>
      </c>
      <c r="B150" s="10">
        <f>'raw data'!U150</f>
        <v>41771</v>
      </c>
      <c r="C150" s="4">
        <f>'raw data'!R150</f>
        <v>0</v>
      </c>
      <c r="D150" s="1">
        <f>'raw data'!Z150</f>
        <v>-1250</v>
      </c>
      <c r="E150" s="1">
        <f>'raw data'!AA150</f>
        <v>133500</v>
      </c>
      <c r="F150" s="2">
        <f>'raw data'!AB150</f>
        <v>902.027027027027</v>
      </c>
      <c r="G150" s="4">
        <f>'raw data'!A150</f>
        <v>-2.6</v>
      </c>
      <c r="H150" s="4">
        <f>'raw data'!B150</f>
        <v>-1.82</v>
      </c>
      <c r="I150" s="4">
        <f>'raw data'!C150</f>
        <v>-0.13</v>
      </c>
      <c r="J150" s="5">
        <f>'raw data'!D150</f>
        <v>-0.13</v>
      </c>
      <c r="K150" s="3">
        <f>'raw data'!AC150</f>
        <v>0</v>
      </c>
      <c r="L150" s="5">
        <f t="shared" si="14"/>
        <v>16.155894560453735</v>
      </c>
      <c r="M150" s="5">
        <f t="shared" si="8"/>
        <v>14.225894560453735</v>
      </c>
      <c r="N150" s="5">
        <f t="shared" si="9"/>
        <v>1.2863330173710654</v>
      </c>
      <c r="O150" s="5">
        <f t="shared" si="10"/>
        <v>18.08489361256693</v>
      </c>
      <c r="P150" s="5">
        <f t="shared" si="11"/>
        <v>10.366895508340539</v>
      </c>
      <c r="Q150" s="4">
        <f t="shared" si="12"/>
        <v>-0.13</v>
      </c>
      <c r="R150" s="4">
        <f t="shared" si="13"/>
        <v>9.49</v>
      </c>
    </row>
    <row r="151" spans="1:18" ht="12.75">
      <c r="A151" s="4">
        <f>'raw data'!H151</f>
        <v>149</v>
      </c>
      <c r="B151" s="10">
        <f>'raw data'!U151</f>
        <v>41772</v>
      </c>
      <c r="C151" s="4">
        <f>'raw data'!R151</f>
        <v>0</v>
      </c>
      <c r="D151" s="1">
        <f>'raw data'!Z151</f>
        <v>875</v>
      </c>
      <c r="E151" s="1">
        <f>'raw data'!AA151</f>
        <v>134375</v>
      </c>
      <c r="F151" s="2">
        <f>'raw data'!AB151</f>
        <v>901.8456375838927</v>
      </c>
      <c r="G151" s="4">
        <f>'raw data'!A151</f>
        <v>1.7999999999999998</v>
      </c>
      <c r="H151" s="4">
        <f>'raw data'!B151</f>
        <v>1.26</v>
      </c>
      <c r="I151" s="4">
        <f>'raw data'!C151</f>
        <v>0.09</v>
      </c>
      <c r="J151" s="5">
        <f>'raw data'!D151</f>
        <v>0.09</v>
      </c>
      <c r="K151" s="3">
        <f>'raw data'!AC151</f>
        <v>0</v>
      </c>
      <c r="L151" s="5">
        <f t="shared" si="14"/>
        <v>16.245894560453735</v>
      </c>
      <c r="M151" s="5">
        <f aca="true" t="shared" si="15" ref="M151:M214">AVERAGE(L132:L151)</f>
        <v>14.409894560453736</v>
      </c>
      <c r="N151" s="5">
        <f aca="true" t="shared" si="16" ref="N151:N214">STDEV(L132:L151)</f>
        <v>1.299515699263222</v>
      </c>
      <c r="O151" s="5">
        <f aca="true" t="shared" si="17" ref="O151:O214">M151+$O$421*N151</f>
        <v>18.308441658243403</v>
      </c>
      <c r="P151" s="5">
        <f aca="true" t="shared" si="18" ref="P151:P214">M151-$O$421*N151</f>
        <v>10.51134746266407</v>
      </c>
      <c r="Q151" s="4">
        <f aca="true" t="shared" si="19" ref="Q151:Q214">IF(O150&gt;O149,J151,0)</f>
        <v>0.09</v>
      </c>
      <c r="R151" s="4">
        <f aca="true" t="shared" si="20" ref="R151:R214">R150+Q151</f>
        <v>9.58</v>
      </c>
    </row>
    <row r="152" spans="1:18" ht="12.75">
      <c r="A152" s="4">
        <f>'raw data'!H152</f>
        <v>150</v>
      </c>
      <c r="B152" s="10">
        <f>'raw data'!U152</f>
        <v>41788</v>
      </c>
      <c r="C152" s="4">
        <f>'raw data'!R152</f>
        <v>0</v>
      </c>
      <c r="D152" s="1">
        <f>'raw data'!Z152</f>
        <v>875</v>
      </c>
      <c r="E152" s="1">
        <f>'raw data'!AA152</f>
        <v>135250</v>
      </c>
      <c r="F152" s="2">
        <f>'raw data'!AB152</f>
        <v>901.6666666666666</v>
      </c>
      <c r="G152" s="4">
        <f>'raw data'!A152</f>
        <v>1.7999999999999998</v>
      </c>
      <c r="H152" s="4">
        <f>'raw data'!B152</f>
        <v>1.26</v>
      </c>
      <c r="I152" s="4">
        <f>'raw data'!C152</f>
        <v>0.09</v>
      </c>
      <c r="J152" s="5">
        <f>'raw data'!D152</f>
        <v>0.09</v>
      </c>
      <c r="K152" s="3">
        <f>'raw data'!AC152</f>
        <v>0</v>
      </c>
      <c r="L152" s="5">
        <f t="shared" si="14"/>
        <v>16.335894560453735</v>
      </c>
      <c r="M152" s="5">
        <f t="shared" si="15"/>
        <v>14.581394560453734</v>
      </c>
      <c r="N152" s="5">
        <f t="shared" si="16"/>
        <v>1.3168002486090455</v>
      </c>
      <c r="O152" s="5">
        <f t="shared" si="17"/>
        <v>18.53179530628087</v>
      </c>
      <c r="P152" s="5">
        <f t="shared" si="18"/>
        <v>10.630993814626597</v>
      </c>
      <c r="Q152" s="4">
        <f t="shared" si="19"/>
        <v>0.09</v>
      </c>
      <c r="R152" s="4">
        <f t="shared" si="20"/>
        <v>9.67</v>
      </c>
    </row>
    <row r="153" spans="1:18" ht="12.75">
      <c r="A153" s="4">
        <f>'raw data'!H153</f>
        <v>151</v>
      </c>
      <c r="B153" s="10">
        <f>'raw data'!U153</f>
        <v>41792</v>
      </c>
      <c r="C153" s="4">
        <f>'raw data'!R153</f>
        <v>0</v>
      </c>
      <c r="D153" s="1">
        <f>'raw data'!Z153</f>
        <v>3000</v>
      </c>
      <c r="E153" s="1">
        <f>'raw data'!AA153</f>
        <v>138250</v>
      </c>
      <c r="F153" s="2">
        <f>'raw data'!AB153</f>
        <v>915.5629139072847</v>
      </c>
      <c r="G153" s="4">
        <f>'raw data'!A153</f>
        <v>6.2</v>
      </c>
      <c r="H153" s="4">
        <f>'raw data'!B153</f>
        <v>4.34</v>
      </c>
      <c r="I153" s="4">
        <f>'raw data'!C153</f>
        <v>0.31</v>
      </c>
      <c r="J153" s="5">
        <f>'raw data'!D153</f>
        <v>0.31</v>
      </c>
      <c r="K153" s="3" t="str">
        <f>'raw data'!AC153</f>
        <v>not posted</v>
      </c>
      <c r="L153" s="5">
        <f t="shared" si="14"/>
        <v>16.645894560453733</v>
      </c>
      <c r="M153" s="5">
        <f t="shared" si="15"/>
        <v>14.760894560453732</v>
      </c>
      <c r="N153" s="5">
        <f t="shared" si="16"/>
        <v>1.3423447670714896</v>
      </c>
      <c r="O153" s="5">
        <f t="shared" si="17"/>
        <v>18.7879288616682</v>
      </c>
      <c r="P153" s="5">
        <f t="shared" si="18"/>
        <v>10.733860259239263</v>
      </c>
      <c r="Q153" s="4">
        <f t="shared" si="19"/>
        <v>0.31</v>
      </c>
      <c r="R153" s="4">
        <f t="shared" si="20"/>
        <v>9.98</v>
      </c>
    </row>
    <row r="154" spans="1:18" ht="12.75">
      <c r="A154" s="4">
        <f>'raw data'!H154</f>
        <v>152</v>
      </c>
      <c r="B154" s="10">
        <f>'raw data'!U154</f>
        <v>41793</v>
      </c>
      <c r="C154" s="4">
        <f>'raw data'!R154</f>
        <v>0</v>
      </c>
      <c r="D154" s="1">
        <f>'raw data'!Z154</f>
        <v>-2125</v>
      </c>
      <c r="E154" s="1">
        <f>'raw data'!AA154</f>
        <v>136125</v>
      </c>
      <c r="F154" s="2">
        <f>'raw data'!AB154</f>
        <v>895.5592105263158</v>
      </c>
      <c r="G154" s="4">
        <f>'raw data'!A154</f>
        <v>-4.4</v>
      </c>
      <c r="H154" s="4">
        <f>'raw data'!B154</f>
        <v>-3.08</v>
      </c>
      <c r="I154" s="4">
        <f>'raw data'!C154</f>
        <v>-0.22</v>
      </c>
      <c r="J154" s="5">
        <f>'raw data'!D154</f>
        <v>-0.22</v>
      </c>
      <c r="K154" s="3">
        <f>'raw data'!AC154</f>
        <v>0</v>
      </c>
      <c r="L154" s="5">
        <f t="shared" si="14"/>
        <v>16.425894560453735</v>
      </c>
      <c r="M154" s="5">
        <f t="shared" si="15"/>
        <v>14.923394560453733</v>
      </c>
      <c r="N154" s="5">
        <f t="shared" si="16"/>
        <v>1.3370780200044232</v>
      </c>
      <c r="O154" s="5">
        <f t="shared" si="17"/>
        <v>18.934628620467002</v>
      </c>
      <c r="P154" s="5">
        <f t="shared" si="18"/>
        <v>10.912160500440464</v>
      </c>
      <c r="Q154" s="4">
        <f t="shared" si="19"/>
        <v>-0.22</v>
      </c>
      <c r="R154" s="4">
        <f t="shared" si="20"/>
        <v>9.76</v>
      </c>
    </row>
    <row r="155" spans="1:18" ht="12.75">
      <c r="A155" s="4">
        <f>'raw data'!H155</f>
        <v>153</v>
      </c>
      <c r="B155" s="10">
        <f>'raw data'!U155</f>
        <v>41796</v>
      </c>
      <c r="C155" s="4">
        <f>'raw data'!R155</f>
        <v>0</v>
      </c>
      <c r="D155" s="1">
        <f>'raw data'!Z155</f>
        <v>250</v>
      </c>
      <c r="E155" s="1">
        <f>'raw data'!AA155</f>
        <v>136375</v>
      </c>
      <c r="F155" s="2">
        <f>'raw data'!AB155</f>
        <v>891.3398692810457</v>
      </c>
      <c r="G155" s="4">
        <f>'raw data'!A155</f>
        <v>0.4</v>
      </c>
      <c r="H155" s="4">
        <f>'raw data'!B155</f>
        <v>0.28</v>
      </c>
      <c r="I155" s="4">
        <f>'raw data'!C155</f>
        <v>0.02</v>
      </c>
      <c r="J155" s="5">
        <f>'raw data'!D155</f>
        <v>0.02</v>
      </c>
      <c r="K155" s="3">
        <f>'raw data'!AC155</f>
        <v>0</v>
      </c>
      <c r="L155" s="5">
        <f t="shared" si="14"/>
        <v>16.445894560453734</v>
      </c>
      <c r="M155" s="5">
        <f t="shared" si="15"/>
        <v>15.128394560453737</v>
      </c>
      <c r="N155" s="5">
        <f t="shared" si="16"/>
        <v>1.231211961742105</v>
      </c>
      <c r="O155" s="5">
        <f t="shared" si="17"/>
        <v>18.822030445680053</v>
      </c>
      <c r="P155" s="5">
        <f t="shared" si="18"/>
        <v>11.434758675227421</v>
      </c>
      <c r="Q155" s="4">
        <f t="shared" si="19"/>
        <v>0.02</v>
      </c>
      <c r="R155" s="4">
        <f t="shared" si="20"/>
        <v>9.78</v>
      </c>
    </row>
    <row r="156" spans="1:18" ht="12.75">
      <c r="A156" s="4">
        <f>'raw data'!H156</f>
        <v>154</v>
      </c>
      <c r="B156" s="10">
        <f>'raw data'!U156</f>
        <v>41799</v>
      </c>
      <c r="C156" s="4">
        <f>'raw data'!R156</f>
        <v>0</v>
      </c>
      <c r="D156" s="1">
        <f>'raw data'!Z156</f>
        <v>1125</v>
      </c>
      <c r="E156" s="1">
        <f>'raw data'!AA156</f>
        <v>137500</v>
      </c>
      <c r="F156" s="2">
        <f>'raw data'!AB156</f>
        <v>892.8571428571429</v>
      </c>
      <c r="G156" s="4">
        <f>'raw data'!A156</f>
        <v>2.2</v>
      </c>
      <c r="H156" s="4">
        <f>'raw data'!B156</f>
        <v>1.54</v>
      </c>
      <c r="I156" s="4">
        <f>'raw data'!C156</f>
        <v>0.11</v>
      </c>
      <c r="J156" s="5">
        <f>'raw data'!D156</f>
        <v>0.11</v>
      </c>
      <c r="K156" s="3">
        <f>'raw data'!AC156</f>
        <v>0</v>
      </c>
      <c r="L156" s="5">
        <f t="shared" si="14"/>
        <v>16.555894560453734</v>
      </c>
      <c r="M156" s="5">
        <f t="shared" si="15"/>
        <v>15.294894560453733</v>
      </c>
      <c r="N156" s="5">
        <f t="shared" si="16"/>
        <v>1.1846736170555028</v>
      </c>
      <c r="O156" s="5">
        <f t="shared" si="17"/>
        <v>18.84891541162024</v>
      </c>
      <c r="P156" s="5">
        <f t="shared" si="18"/>
        <v>11.740873709287225</v>
      </c>
      <c r="Q156" s="4">
        <f t="shared" si="19"/>
        <v>0</v>
      </c>
      <c r="R156" s="4">
        <f t="shared" si="20"/>
        <v>9.78</v>
      </c>
    </row>
    <row r="157" spans="1:18" ht="12.75">
      <c r="A157" s="4">
        <f>'raw data'!H157</f>
        <v>155</v>
      </c>
      <c r="B157" s="10">
        <f>'raw data'!U157</f>
        <v>41801</v>
      </c>
      <c r="C157" s="4">
        <f>'raw data'!R157</f>
        <v>1</v>
      </c>
      <c r="D157" s="1">
        <f>'raw data'!Z157</f>
        <v>-1125</v>
      </c>
      <c r="E157" s="1">
        <f>'raw data'!AA157</f>
        <v>136375</v>
      </c>
      <c r="F157" s="2">
        <f>'raw data'!AB157</f>
        <v>879.8387096774194</v>
      </c>
      <c r="G157" s="4">
        <f>'raw data'!A157</f>
        <v>-2.4</v>
      </c>
      <c r="H157" s="4">
        <f>'raw data'!B157</f>
        <v>-1.68</v>
      </c>
      <c r="I157" s="4">
        <f>'raw data'!C157</f>
        <v>-0.12</v>
      </c>
      <c r="J157" s="5">
        <f>'raw data'!D157</f>
        <v>-0.12</v>
      </c>
      <c r="K157" s="3">
        <f>'raw data'!AC157</f>
        <v>0</v>
      </c>
      <c r="L157" s="5">
        <f t="shared" si="14"/>
        <v>16.435894560453733</v>
      </c>
      <c r="M157" s="5">
        <f t="shared" si="15"/>
        <v>15.461394560453735</v>
      </c>
      <c r="N157" s="5">
        <f t="shared" si="16"/>
        <v>1.091143654009045</v>
      </c>
      <c r="O157" s="5">
        <f t="shared" si="17"/>
        <v>18.734825522480868</v>
      </c>
      <c r="P157" s="5">
        <f t="shared" si="18"/>
        <v>12.1879635984266</v>
      </c>
      <c r="Q157" s="4">
        <f t="shared" si="19"/>
        <v>-0.12</v>
      </c>
      <c r="R157" s="4">
        <f t="shared" si="20"/>
        <v>9.66</v>
      </c>
    </row>
    <row r="158" spans="1:18" ht="12.75">
      <c r="A158" s="4">
        <f>'raw data'!H158</f>
        <v>156</v>
      </c>
      <c r="B158" s="10">
        <f>'raw data'!U158</f>
        <v>41802</v>
      </c>
      <c r="C158" s="4">
        <f>'raw data'!R158</f>
        <v>1</v>
      </c>
      <c r="D158" s="1">
        <f>'raw data'!Z158</f>
        <v>1875</v>
      </c>
      <c r="E158" s="1">
        <f>'raw data'!AA158</f>
        <v>138250</v>
      </c>
      <c r="F158" s="2">
        <f>'raw data'!AB158</f>
        <v>886.2179487179487</v>
      </c>
      <c r="G158" s="4">
        <f>'raw data'!A158</f>
        <v>4</v>
      </c>
      <c r="H158" s="4">
        <f>'raw data'!B158</f>
        <v>2.8000000000000003</v>
      </c>
      <c r="I158" s="4">
        <f>'raw data'!C158</f>
        <v>0.2</v>
      </c>
      <c r="J158" s="5">
        <f>'raw data'!D158</f>
        <v>0.2</v>
      </c>
      <c r="K158" s="3">
        <f>'raw data'!AC158</f>
        <v>0</v>
      </c>
      <c r="L158" s="5">
        <f t="shared" si="14"/>
        <v>16.635894560453732</v>
      </c>
      <c r="M158" s="5">
        <f t="shared" si="15"/>
        <v>15.615394560453733</v>
      </c>
      <c r="N158" s="5">
        <f t="shared" si="16"/>
        <v>1.0232943446484362</v>
      </c>
      <c r="O158" s="5">
        <f t="shared" si="17"/>
        <v>18.685277594399043</v>
      </c>
      <c r="P158" s="5">
        <f t="shared" si="18"/>
        <v>12.545511526508424</v>
      </c>
      <c r="Q158" s="4">
        <f t="shared" si="19"/>
        <v>0</v>
      </c>
      <c r="R158" s="4">
        <f t="shared" si="20"/>
        <v>9.66</v>
      </c>
    </row>
    <row r="159" spans="1:18" ht="12.75">
      <c r="A159" s="4">
        <f>'raw data'!H159</f>
        <v>157</v>
      </c>
      <c r="B159" s="10">
        <f>'raw data'!U159</f>
        <v>41814</v>
      </c>
      <c r="C159" s="4">
        <f>'raw data'!R159</f>
        <v>1</v>
      </c>
      <c r="D159" s="1">
        <f>'raw data'!Z159</f>
        <v>-2500</v>
      </c>
      <c r="E159" s="1">
        <f>'raw data'!AA159</f>
        <v>135750</v>
      </c>
      <c r="F159" s="2">
        <f>'raw data'!AB159</f>
        <v>864.6496815286624</v>
      </c>
      <c r="G159" s="4">
        <f>'raw data'!A159</f>
        <v>-5.2</v>
      </c>
      <c r="H159" s="4">
        <f>'raw data'!B159</f>
        <v>-3.64</v>
      </c>
      <c r="I159" s="4">
        <f>'raw data'!C159</f>
        <v>-0.26</v>
      </c>
      <c r="J159" s="5">
        <f>'raw data'!D159</f>
        <v>-0.21</v>
      </c>
      <c r="K159" s="3" t="str">
        <f>'raw data'!AC159</f>
        <v>not posted</v>
      </c>
      <c r="L159" s="5">
        <f t="shared" si="14"/>
        <v>16.42589456045373</v>
      </c>
      <c r="M159" s="5">
        <f t="shared" si="15"/>
        <v>15.751894560453731</v>
      </c>
      <c r="N159" s="5">
        <f t="shared" si="16"/>
        <v>0.9317578180938146</v>
      </c>
      <c r="O159" s="5">
        <f t="shared" si="17"/>
        <v>18.547168014735174</v>
      </c>
      <c r="P159" s="5">
        <f t="shared" si="18"/>
        <v>12.956621106172287</v>
      </c>
      <c r="Q159" s="4">
        <f t="shared" si="19"/>
        <v>0</v>
      </c>
      <c r="R159" s="4">
        <f t="shared" si="20"/>
        <v>9.66</v>
      </c>
    </row>
    <row r="160" spans="1:18" ht="12.75">
      <c r="A160" s="4">
        <f>'raw data'!H160</f>
        <v>158</v>
      </c>
      <c r="B160" s="10">
        <f>'raw data'!U160</f>
        <v>41817</v>
      </c>
      <c r="C160" s="4">
        <f>'raw data'!R160</f>
        <v>1</v>
      </c>
      <c r="D160" s="1">
        <f>'raw data'!Z160</f>
        <v>125</v>
      </c>
      <c r="E160" s="1">
        <f>'raw data'!AA160</f>
        <v>135875</v>
      </c>
      <c r="F160" s="2">
        <f>'raw data'!AB160</f>
        <v>859.9683544303797</v>
      </c>
      <c r="G160" s="4">
        <f>'raw data'!A160</f>
        <v>0.2</v>
      </c>
      <c r="H160" s="4">
        <f>'raw data'!B160</f>
        <v>0.14</v>
      </c>
      <c r="I160" s="4">
        <f>'raw data'!C160</f>
        <v>0.01</v>
      </c>
      <c r="J160" s="5">
        <f>'raw data'!D160</f>
        <v>-0.06</v>
      </c>
      <c r="K160" s="3" t="str">
        <f>'raw data'!AC160</f>
        <v>scratched</v>
      </c>
      <c r="L160" s="5">
        <f t="shared" si="14"/>
        <v>16.365894560453732</v>
      </c>
      <c r="M160" s="5">
        <f t="shared" si="15"/>
        <v>15.841394560453736</v>
      </c>
      <c r="N160" s="5">
        <f t="shared" si="16"/>
        <v>0.8982173866521451</v>
      </c>
      <c r="O160" s="5">
        <f t="shared" si="17"/>
        <v>18.53604672041017</v>
      </c>
      <c r="P160" s="5">
        <f t="shared" si="18"/>
        <v>13.1467424004973</v>
      </c>
      <c r="Q160" s="4">
        <f t="shared" si="19"/>
        <v>0</v>
      </c>
      <c r="R160" s="4">
        <f t="shared" si="20"/>
        <v>9.66</v>
      </c>
    </row>
    <row r="161" spans="1:18" ht="12.75">
      <c r="A161" s="4">
        <f>'raw data'!H161</f>
        <v>159</v>
      </c>
      <c r="B161" s="10">
        <f>'raw data'!U161</f>
        <v>41820</v>
      </c>
      <c r="C161" s="4">
        <f>'raw data'!R161</f>
        <v>1</v>
      </c>
      <c r="D161" s="1">
        <f>'raw data'!Z161</f>
        <v>2375</v>
      </c>
      <c r="E161" s="1">
        <f>'raw data'!AA161</f>
        <v>138250</v>
      </c>
      <c r="F161" s="2">
        <f>'raw data'!AB161</f>
        <v>869.496855345912</v>
      </c>
      <c r="G161" s="4">
        <f>'raw data'!A161</f>
        <v>4.8</v>
      </c>
      <c r="H161" s="4">
        <f>'raw data'!B161</f>
        <v>3.36</v>
      </c>
      <c r="I161" s="4">
        <f>'raw data'!C161</f>
        <v>0.24</v>
      </c>
      <c r="J161" s="5">
        <f>'raw data'!D161</f>
        <v>0.24</v>
      </c>
      <c r="K161" s="3">
        <f>'raw data'!AC161</f>
        <v>0</v>
      </c>
      <c r="L161" s="5">
        <f t="shared" si="14"/>
        <v>16.60589456045373</v>
      </c>
      <c r="M161" s="5">
        <f t="shared" si="15"/>
        <v>15.959394560453736</v>
      </c>
      <c r="N161" s="5">
        <f t="shared" si="16"/>
        <v>0.8300112554721921</v>
      </c>
      <c r="O161" s="5">
        <f t="shared" si="17"/>
        <v>18.44942832687031</v>
      </c>
      <c r="P161" s="5">
        <f t="shared" si="18"/>
        <v>13.46936079403716</v>
      </c>
      <c r="Q161" s="4">
        <f t="shared" si="19"/>
        <v>0</v>
      </c>
      <c r="R161" s="4">
        <f t="shared" si="20"/>
        <v>9.66</v>
      </c>
    </row>
    <row r="162" spans="1:18" ht="12.75">
      <c r="A162" s="4">
        <f>'raw data'!H162</f>
        <v>160</v>
      </c>
      <c r="B162" s="10">
        <f>'raw data'!U162</f>
        <v>41828</v>
      </c>
      <c r="C162" s="4">
        <f>'raw data'!R162</f>
        <v>1</v>
      </c>
      <c r="D162" s="1">
        <f>'raw data'!Z162</f>
        <v>2500</v>
      </c>
      <c r="E162" s="1">
        <f>'raw data'!AA162</f>
        <v>140750</v>
      </c>
      <c r="F162" s="2">
        <f>'raw data'!AB162</f>
        <v>879.6875</v>
      </c>
      <c r="G162" s="4">
        <f>'raw data'!A162</f>
        <v>5</v>
      </c>
      <c r="H162" s="4">
        <f>'raw data'!B162</f>
        <v>3.5</v>
      </c>
      <c r="I162" s="4">
        <f>'raw data'!C162</f>
        <v>0.25</v>
      </c>
      <c r="J162" s="5">
        <f>'raw data'!D162</f>
        <v>0.25</v>
      </c>
      <c r="K162" s="3">
        <f>'raw data'!AC162</f>
        <v>0</v>
      </c>
      <c r="L162" s="5">
        <f t="shared" si="14"/>
        <v>16.85589456045373</v>
      </c>
      <c r="M162" s="5">
        <f t="shared" si="15"/>
        <v>16.098894560453736</v>
      </c>
      <c r="N162" s="5">
        <f t="shared" si="16"/>
        <v>0.7225182569173916</v>
      </c>
      <c r="O162" s="5">
        <f t="shared" si="17"/>
        <v>18.266449331205912</v>
      </c>
      <c r="P162" s="5">
        <f t="shared" si="18"/>
        <v>13.93133978970156</v>
      </c>
      <c r="Q162" s="4">
        <f t="shared" si="19"/>
        <v>0</v>
      </c>
      <c r="R162" s="4">
        <f t="shared" si="20"/>
        <v>9.66</v>
      </c>
    </row>
    <row r="163" spans="1:18" ht="12.75">
      <c r="A163" s="4">
        <f>'raw data'!H163</f>
        <v>161</v>
      </c>
      <c r="B163" s="10">
        <f>'raw data'!U163</f>
        <v>41836</v>
      </c>
      <c r="C163" s="4">
        <f>'raw data'!R163</f>
        <v>1</v>
      </c>
      <c r="D163" s="1">
        <f>'raw data'!Z163</f>
        <v>-3125</v>
      </c>
      <c r="E163" s="1">
        <f>'raw data'!AA163</f>
        <v>137625</v>
      </c>
      <c r="F163" s="2">
        <f>'raw data'!AB163</f>
        <v>854.8136645962733</v>
      </c>
      <c r="G163" s="4">
        <f>'raw data'!A163</f>
        <v>-6.2</v>
      </c>
      <c r="H163" s="4">
        <f>'raw data'!B163</f>
        <v>-4.34</v>
      </c>
      <c r="I163" s="4">
        <f>'raw data'!C163</f>
        <v>-0.31</v>
      </c>
      <c r="J163" s="5">
        <f>'raw data'!D163</f>
        <v>-0.31</v>
      </c>
      <c r="K163" s="3">
        <f>'raw data'!AC163</f>
        <v>0</v>
      </c>
      <c r="L163" s="5">
        <f t="shared" si="14"/>
        <v>16.545894560453732</v>
      </c>
      <c r="M163" s="5">
        <f t="shared" si="15"/>
        <v>16.197894560453737</v>
      </c>
      <c r="N163" s="5">
        <f t="shared" si="16"/>
        <v>0.6313027466237854</v>
      </c>
      <c r="O163" s="5">
        <f t="shared" si="17"/>
        <v>18.09180280032509</v>
      </c>
      <c r="P163" s="5">
        <f t="shared" si="18"/>
        <v>14.30398632058238</v>
      </c>
      <c r="Q163" s="4">
        <f t="shared" si="19"/>
        <v>0</v>
      </c>
      <c r="R163" s="4">
        <f t="shared" si="20"/>
        <v>9.66</v>
      </c>
    </row>
    <row r="164" spans="1:18" ht="12.75">
      <c r="A164" s="4">
        <f>'raw data'!H164</f>
        <v>162</v>
      </c>
      <c r="B164" s="10">
        <f>'raw data'!U164</f>
        <v>41837</v>
      </c>
      <c r="C164" s="4">
        <f>'raw data'!R164</f>
        <v>1</v>
      </c>
      <c r="D164" s="1">
        <f>'raw data'!Z164</f>
        <v>3375</v>
      </c>
      <c r="E164" s="1">
        <f>'raw data'!AA164</f>
        <v>141000</v>
      </c>
      <c r="F164" s="2">
        <f>'raw data'!AB164</f>
        <v>870.3703703703703</v>
      </c>
      <c r="G164" s="4">
        <f>'raw data'!A164</f>
        <v>6.800000000000001</v>
      </c>
      <c r="H164" s="4">
        <f>'raw data'!B164</f>
        <v>4.760000000000001</v>
      </c>
      <c r="I164" s="4">
        <f>'raw data'!C164</f>
        <v>0.34</v>
      </c>
      <c r="J164" s="5">
        <f>'raw data'!D164</f>
        <v>0.34</v>
      </c>
      <c r="K164" s="3">
        <f>'raw data'!AC164</f>
        <v>0</v>
      </c>
      <c r="L164" s="5">
        <f t="shared" si="14"/>
        <v>16.885894560453732</v>
      </c>
      <c r="M164" s="5">
        <f t="shared" si="15"/>
        <v>16.319894560453736</v>
      </c>
      <c r="N164" s="5">
        <f t="shared" si="16"/>
        <v>0.4962215125059403</v>
      </c>
      <c r="O164" s="5">
        <f t="shared" si="17"/>
        <v>17.808559097971557</v>
      </c>
      <c r="P164" s="5">
        <f t="shared" si="18"/>
        <v>14.831230022935916</v>
      </c>
      <c r="Q164" s="4">
        <f t="shared" si="19"/>
        <v>0</v>
      </c>
      <c r="R164" s="4">
        <f t="shared" si="20"/>
        <v>9.66</v>
      </c>
    </row>
    <row r="165" spans="1:18" ht="12.75">
      <c r="A165" s="4">
        <f>'raw data'!H165</f>
        <v>163</v>
      </c>
      <c r="B165" s="10">
        <f>'raw data'!U165</f>
        <v>41845</v>
      </c>
      <c r="C165" s="4">
        <f>'raw data'!R165</f>
        <v>1</v>
      </c>
      <c r="D165" s="1">
        <f>'raw data'!Z165</f>
        <v>250</v>
      </c>
      <c r="E165" s="1">
        <f>'raw data'!AA165</f>
        <v>141250</v>
      </c>
      <c r="F165" s="2">
        <f>'raw data'!AB165</f>
        <v>866.5644171779142</v>
      </c>
      <c r="G165" s="4">
        <f>'raw data'!A165</f>
        <v>0.4</v>
      </c>
      <c r="H165" s="4">
        <f>'raw data'!B165</f>
        <v>0.28</v>
      </c>
      <c r="I165" s="4">
        <f>'raw data'!C165</f>
        <v>0.02</v>
      </c>
      <c r="J165" s="5">
        <f>'raw data'!D165</f>
        <v>0.02</v>
      </c>
      <c r="K165" s="3">
        <f>'raw data'!AC165</f>
        <v>0</v>
      </c>
      <c r="L165" s="5">
        <f t="shared" si="14"/>
        <v>16.90589456045373</v>
      </c>
      <c r="M165" s="5">
        <f t="shared" si="15"/>
        <v>16.426394560453737</v>
      </c>
      <c r="N165" s="5">
        <f t="shared" si="16"/>
        <v>0.3562298932460671</v>
      </c>
      <c r="O165" s="5">
        <f t="shared" si="17"/>
        <v>17.49508424019194</v>
      </c>
      <c r="P165" s="5">
        <f t="shared" si="18"/>
        <v>15.357704880715536</v>
      </c>
      <c r="Q165" s="4">
        <f t="shared" si="19"/>
        <v>0</v>
      </c>
      <c r="R165" s="4">
        <f t="shared" si="20"/>
        <v>9.66</v>
      </c>
    </row>
    <row r="166" spans="1:18" ht="12.75">
      <c r="A166" s="4">
        <f>'raw data'!H166</f>
        <v>164</v>
      </c>
      <c r="B166" s="10">
        <f>'raw data'!U166</f>
        <v>41849</v>
      </c>
      <c r="C166" s="4">
        <f>'raw data'!R166</f>
        <v>1</v>
      </c>
      <c r="D166" s="1">
        <f>'raw data'!Z166</f>
        <v>3500</v>
      </c>
      <c r="E166" s="1">
        <f>'raw data'!AA166</f>
        <v>144750</v>
      </c>
      <c r="F166" s="2">
        <f>'raw data'!AB166</f>
        <v>882.6219512195122</v>
      </c>
      <c r="G166" s="4">
        <f>'raw data'!A166</f>
        <v>7.199999999999999</v>
      </c>
      <c r="H166" s="4">
        <f>'raw data'!B166</f>
        <v>5.04</v>
      </c>
      <c r="I166" s="4">
        <f>'raw data'!C166</f>
        <v>0.36</v>
      </c>
      <c r="J166" s="5">
        <f>'raw data'!D166</f>
        <v>0.36</v>
      </c>
      <c r="K166" s="3">
        <f>'raw data'!AC166</f>
        <v>0</v>
      </c>
      <c r="L166" s="5">
        <f t="shared" si="14"/>
        <v>17.26589456045373</v>
      </c>
      <c r="M166" s="5">
        <f t="shared" si="15"/>
        <v>16.526394560453735</v>
      </c>
      <c r="N166" s="5">
        <f t="shared" si="16"/>
        <v>0.2873742287826456</v>
      </c>
      <c r="O166" s="5">
        <f t="shared" si="17"/>
        <v>17.388517246801673</v>
      </c>
      <c r="P166" s="5">
        <f t="shared" si="18"/>
        <v>15.664271874105799</v>
      </c>
      <c r="Q166" s="4">
        <f t="shared" si="19"/>
        <v>0</v>
      </c>
      <c r="R166" s="4">
        <f t="shared" si="20"/>
        <v>9.66</v>
      </c>
    </row>
    <row r="167" spans="1:18" ht="12.75">
      <c r="A167" s="4">
        <f>'raw data'!H167</f>
        <v>165</v>
      </c>
      <c r="B167" s="10">
        <f>'raw data'!U167</f>
        <v>41851</v>
      </c>
      <c r="C167" s="4">
        <f>'raw data'!R167</f>
        <v>1</v>
      </c>
      <c r="D167" s="1">
        <f>'raw data'!Z167</f>
        <v>-6125</v>
      </c>
      <c r="E167" s="1">
        <f>'raw data'!AA167</f>
        <v>138625</v>
      </c>
      <c r="F167" s="2">
        <f>'raw data'!AB167</f>
        <v>840.1515151515151</v>
      </c>
      <c r="G167" s="4">
        <f>'raw data'!A167</f>
        <v>-12.8</v>
      </c>
      <c r="H167" s="4">
        <f>'raw data'!B167</f>
        <v>-8.96</v>
      </c>
      <c r="I167" s="4">
        <f>'raw data'!C167</f>
        <v>-0.64</v>
      </c>
      <c r="J167" s="5">
        <f>'raw data'!D167</f>
        <v>-0.27</v>
      </c>
      <c r="K167" s="3" t="str">
        <f>'raw data'!AC167</f>
        <v>stopped and then recovered everything before the open</v>
      </c>
      <c r="L167" s="5">
        <f t="shared" si="14"/>
        <v>16.99589456045373</v>
      </c>
      <c r="M167" s="5">
        <f t="shared" si="15"/>
        <v>16.57389456045373</v>
      </c>
      <c r="N167" s="5">
        <f t="shared" si="16"/>
        <v>0.28223916696380114</v>
      </c>
      <c r="O167" s="5">
        <f t="shared" si="17"/>
        <v>17.420612061345135</v>
      </c>
      <c r="P167" s="5">
        <f t="shared" si="18"/>
        <v>15.727177059562328</v>
      </c>
      <c r="Q167" s="4">
        <f t="shared" si="19"/>
        <v>0</v>
      </c>
      <c r="R167" s="4">
        <f t="shared" si="20"/>
        <v>9.66</v>
      </c>
    </row>
    <row r="168" spans="1:18" ht="12.75">
      <c r="A168" s="4">
        <f>'raw data'!H168</f>
        <v>166</v>
      </c>
      <c r="B168" s="10">
        <f>'raw data'!U168</f>
        <v>41852</v>
      </c>
      <c r="C168" s="4">
        <f>'raw data'!R168</f>
        <v>1</v>
      </c>
      <c r="D168" s="1">
        <f>'raw data'!Z168</f>
        <v>1875</v>
      </c>
      <c r="E168" s="1">
        <f>'raw data'!AA168</f>
        <v>140500</v>
      </c>
      <c r="F168" s="2">
        <f>'raw data'!AB168</f>
        <v>846.3855421686746</v>
      </c>
      <c r="G168" s="4">
        <f>'raw data'!A168</f>
        <v>3.8</v>
      </c>
      <c r="H168" s="4">
        <f>'raw data'!B168</f>
        <v>2.66</v>
      </c>
      <c r="I168" s="4">
        <f>'raw data'!C168</f>
        <v>0.19</v>
      </c>
      <c r="J168" s="5">
        <f>'raw data'!D168</f>
        <v>0.19</v>
      </c>
      <c r="K168" s="3">
        <f>'raw data'!AC168</f>
        <v>0</v>
      </c>
      <c r="L168" s="5">
        <f t="shared" si="14"/>
        <v>17.185894560453733</v>
      </c>
      <c r="M168" s="5">
        <f t="shared" si="15"/>
        <v>16.61039456045373</v>
      </c>
      <c r="N168" s="5">
        <f t="shared" si="16"/>
        <v>0.3118278033584687</v>
      </c>
      <c r="O168" s="5">
        <f t="shared" si="17"/>
        <v>17.545877970529137</v>
      </c>
      <c r="P168" s="5">
        <f t="shared" si="18"/>
        <v>15.674911150378325</v>
      </c>
      <c r="Q168" s="4">
        <f t="shared" si="19"/>
        <v>0.19</v>
      </c>
      <c r="R168" s="4">
        <f t="shared" si="20"/>
        <v>9.85</v>
      </c>
    </row>
    <row r="169" spans="1:18" ht="12.75">
      <c r="A169" s="4">
        <f>'raw data'!H169</f>
        <v>167</v>
      </c>
      <c r="B169" s="10">
        <f>'raw data'!U169</f>
        <v>41863</v>
      </c>
      <c r="C169" s="4">
        <f>'raw data'!R169</f>
        <v>1</v>
      </c>
      <c r="D169" s="1">
        <f>'raw data'!Z169</f>
        <v>3750</v>
      </c>
      <c r="E169" s="1">
        <f>'raw data'!AA169</f>
        <v>144250</v>
      </c>
      <c r="F169" s="2">
        <f>'raw data'!AB169</f>
        <v>863.7724550898204</v>
      </c>
      <c r="G169" s="4">
        <f>'raw data'!A169</f>
        <v>7.800000000000001</v>
      </c>
      <c r="H169" s="4">
        <f>'raw data'!B169</f>
        <v>5.46</v>
      </c>
      <c r="I169" s="4">
        <f>'raw data'!C169</f>
        <v>0.39</v>
      </c>
      <c r="J169" s="5">
        <f>'raw data'!D169</f>
        <v>0.39</v>
      </c>
      <c r="K169" s="3">
        <f>'raw data'!AC169</f>
        <v>0</v>
      </c>
      <c r="L169" s="5">
        <f t="shared" si="14"/>
        <v>17.575894560453733</v>
      </c>
      <c r="M169" s="5">
        <f t="shared" si="15"/>
        <v>16.67489456045373</v>
      </c>
      <c r="N169" s="5">
        <f t="shared" si="16"/>
        <v>0.36929377836194527</v>
      </c>
      <c r="O169" s="5">
        <f t="shared" si="17"/>
        <v>17.782775895539565</v>
      </c>
      <c r="P169" s="5">
        <f t="shared" si="18"/>
        <v>15.567013225367894</v>
      </c>
      <c r="Q169" s="4">
        <f t="shared" si="19"/>
        <v>0.39</v>
      </c>
      <c r="R169" s="4">
        <f t="shared" si="20"/>
        <v>10.24</v>
      </c>
    </row>
    <row r="170" spans="1:18" ht="12.75">
      <c r="A170" s="4">
        <f>'raw data'!H170</f>
        <v>168</v>
      </c>
      <c r="B170" s="10">
        <f>'raw data'!U170</f>
        <v>41869</v>
      </c>
      <c r="C170" s="4">
        <f>'raw data'!R170</f>
        <v>0</v>
      </c>
      <c r="D170" s="1">
        <f>'raw data'!Z170</f>
        <v>-2375</v>
      </c>
      <c r="E170" s="1">
        <f>'raw data'!AA170</f>
        <v>141875</v>
      </c>
      <c r="F170" s="2">
        <f>'raw data'!AB170</f>
        <v>844.4940476190476</v>
      </c>
      <c r="G170" s="4">
        <f>'raw data'!A170</f>
        <v>-4.8</v>
      </c>
      <c r="H170" s="4">
        <f>'raw data'!B170</f>
        <v>-3.36</v>
      </c>
      <c r="I170" s="4">
        <f>'raw data'!C170</f>
        <v>-0.24</v>
      </c>
      <c r="J170" s="5">
        <f>'raw data'!D170</f>
        <v>-0.24</v>
      </c>
      <c r="K170" s="3">
        <f>'raw data'!AC170</f>
        <v>0</v>
      </c>
      <c r="L170" s="5">
        <f t="shared" si="14"/>
        <v>17.335894560453735</v>
      </c>
      <c r="M170" s="5">
        <f t="shared" si="15"/>
        <v>16.73389456045373</v>
      </c>
      <c r="N170" s="5">
        <f t="shared" si="16"/>
        <v>0.3762082290154578</v>
      </c>
      <c r="O170" s="5">
        <f t="shared" si="17"/>
        <v>17.862519247500103</v>
      </c>
      <c r="P170" s="5">
        <f t="shared" si="18"/>
        <v>15.605269873407357</v>
      </c>
      <c r="Q170" s="4">
        <f t="shared" si="19"/>
        <v>-0.24</v>
      </c>
      <c r="R170" s="4">
        <f t="shared" si="20"/>
        <v>10</v>
      </c>
    </row>
    <row r="171" spans="1:18" ht="12.75">
      <c r="A171" s="4">
        <f>'raw data'!H171</f>
        <v>169</v>
      </c>
      <c r="B171" s="10">
        <f>'raw data'!U171</f>
        <v>41870</v>
      </c>
      <c r="C171" s="4">
        <f>'raw data'!R171</f>
        <v>0</v>
      </c>
      <c r="D171" s="1">
        <f>'raw data'!Z171</f>
        <v>1375</v>
      </c>
      <c r="E171" s="1">
        <f>'raw data'!AA171</f>
        <v>143250</v>
      </c>
      <c r="F171" s="2">
        <f>'raw data'!AB171</f>
        <v>847.6331360946746</v>
      </c>
      <c r="G171" s="4">
        <f>'raw data'!A171</f>
        <v>2.8000000000000003</v>
      </c>
      <c r="H171" s="4">
        <f>'raw data'!B171</f>
        <v>1.9600000000000002</v>
      </c>
      <c r="I171" s="4">
        <f>'raw data'!C171</f>
        <v>0.14</v>
      </c>
      <c r="J171" s="5">
        <f>'raw data'!D171</f>
        <v>0.14</v>
      </c>
      <c r="K171" s="3">
        <f>'raw data'!AC171</f>
        <v>0</v>
      </c>
      <c r="L171" s="5">
        <f t="shared" si="14"/>
        <v>17.475894560453735</v>
      </c>
      <c r="M171" s="5">
        <f t="shared" si="15"/>
        <v>16.795394560453733</v>
      </c>
      <c r="N171" s="5">
        <f t="shared" si="16"/>
        <v>0.3924212961654994</v>
      </c>
      <c r="O171" s="5">
        <f t="shared" si="17"/>
        <v>17.97265844895023</v>
      </c>
      <c r="P171" s="5">
        <f t="shared" si="18"/>
        <v>15.618130671957235</v>
      </c>
      <c r="Q171" s="4">
        <f t="shared" si="19"/>
        <v>0.14</v>
      </c>
      <c r="R171" s="4">
        <f t="shared" si="20"/>
        <v>10.14</v>
      </c>
    </row>
    <row r="172" spans="1:18" ht="12.75">
      <c r="A172" s="4">
        <f>'raw data'!H172</f>
        <v>170</v>
      </c>
      <c r="B172" s="10">
        <f>'raw data'!U172</f>
        <v>41879</v>
      </c>
      <c r="C172" s="4">
        <f>'raw data'!R172</f>
        <v>1</v>
      </c>
      <c r="D172" s="1">
        <f>'raw data'!Z172</f>
        <v>3000</v>
      </c>
      <c r="E172" s="1">
        <f>'raw data'!AA172</f>
        <v>146250</v>
      </c>
      <c r="F172" s="2">
        <f>'raw data'!AB172</f>
        <v>860.2941176470588</v>
      </c>
      <c r="G172" s="4">
        <f>'raw data'!A172</f>
        <v>6.000000000000001</v>
      </c>
      <c r="H172" s="4">
        <f>'raw data'!B172</f>
        <v>4.200000000000001</v>
      </c>
      <c r="I172" s="4">
        <f>'raw data'!C172</f>
        <v>0.30000000000000004</v>
      </c>
      <c r="J172" s="5">
        <f>'raw data'!D172</f>
        <v>0.30000000000000004</v>
      </c>
      <c r="K172" s="3">
        <f>'raw data'!AC172</f>
        <v>0</v>
      </c>
      <c r="L172" s="5">
        <f t="shared" si="14"/>
        <v>17.775894560453736</v>
      </c>
      <c r="M172" s="5">
        <f t="shared" si="15"/>
        <v>16.867394560453732</v>
      </c>
      <c r="N172" s="5">
        <f t="shared" si="16"/>
        <v>0.433617282137626</v>
      </c>
      <c r="O172" s="5">
        <f t="shared" si="17"/>
        <v>18.16824640686661</v>
      </c>
      <c r="P172" s="5">
        <f t="shared" si="18"/>
        <v>15.566542714040855</v>
      </c>
      <c r="Q172" s="4">
        <f t="shared" si="19"/>
        <v>0.30000000000000004</v>
      </c>
      <c r="R172" s="4">
        <f t="shared" si="20"/>
        <v>10.440000000000001</v>
      </c>
    </row>
    <row r="173" spans="1:18" ht="12.75">
      <c r="A173" s="4">
        <f>'raw data'!H173</f>
        <v>171</v>
      </c>
      <c r="B173" s="10">
        <f>'raw data'!U173</f>
        <v>41887</v>
      </c>
      <c r="C173" s="4">
        <f>'raw data'!R173</f>
        <v>1</v>
      </c>
      <c r="D173" s="1">
        <f>'raw data'!Z173</f>
        <v>-1000</v>
      </c>
      <c r="E173" s="1">
        <f>'raw data'!AA173</f>
        <v>145250</v>
      </c>
      <c r="F173" s="2">
        <f>'raw data'!AB173</f>
        <v>849.4152046783626</v>
      </c>
      <c r="G173" s="4">
        <f>'raw data'!A173</f>
        <v>-2</v>
      </c>
      <c r="H173" s="4">
        <f>'raw data'!B173</f>
        <v>-1.4000000000000001</v>
      </c>
      <c r="I173" s="4">
        <f>'raw data'!C173</f>
        <v>-0.1</v>
      </c>
      <c r="J173" s="5">
        <f>'raw data'!D173</f>
        <v>-0.1</v>
      </c>
      <c r="K173" s="3">
        <f>'raw data'!AC173</f>
        <v>0</v>
      </c>
      <c r="L173" s="5">
        <f t="shared" si="14"/>
        <v>17.675894560453735</v>
      </c>
      <c r="M173" s="5">
        <f t="shared" si="15"/>
        <v>16.918894560453733</v>
      </c>
      <c r="N173" s="5">
        <f t="shared" si="16"/>
        <v>0.4658902061757974</v>
      </c>
      <c r="O173" s="5">
        <f t="shared" si="17"/>
        <v>18.316565178981126</v>
      </c>
      <c r="P173" s="5">
        <f t="shared" si="18"/>
        <v>15.52122394192634</v>
      </c>
      <c r="Q173" s="4">
        <f t="shared" si="19"/>
        <v>-0.1</v>
      </c>
      <c r="R173" s="4">
        <f t="shared" si="20"/>
        <v>10.340000000000002</v>
      </c>
    </row>
    <row r="174" spans="1:18" ht="12.75">
      <c r="A174" s="4">
        <f>'raw data'!H174</f>
        <v>172</v>
      </c>
      <c r="B174" s="10">
        <f>'raw data'!U174</f>
        <v>41901</v>
      </c>
      <c r="C174" s="4">
        <f>'raw data'!R174</f>
        <v>1</v>
      </c>
      <c r="D174" s="1">
        <f>'raw data'!Z174</f>
        <v>-1750</v>
      </c>
      <c r="E174" s="1">
        <f>'raw data'!AA174</f>
        <v>143500</v>
      </c>
      <c r="F174" s="2">
        <f>'raw data'!AB174</f>
        <v>834.3023255813954</v>
      </c>
      <c r="G174" s="4">
        <f>'raw data'!A174</f>
        <v>-3.4000000000000004</v>
      </c>
      <c r="H174" s="4">
        <f>'raw data'!B174</f>
        <v>-2.3800000000000003</v>
      </c>
      <c r="I174" s="4">
        <f>'raw data'!C174</f>
        <v>-0.17</v>
      </c>
      <c r="J174" s="5">
        <f>'raw data'!D174</f>
        <v>-0.17</v>
      </c>
      <c r="K174" s="3">
        <f>'raw data'!AC174</f>
        <v>0</v>
      </c>
      <c r="L174" s="5">
        <f t="shared" si="14"/>
        <v>17.505894560453733</v>
      </c>
      <c r="M174" s="5">
        <f t="shared" si="15"/>
        <v>16.97289456045373</v>
      </c>
      <c r="N174" s="5">
        <f t="shared" si="16"/>
        <v>0.46832399940751857</v>
      </c>
      <c r="O174" s="5">
        <f t="shared" si="17"/>
        <v>18.37786655867629</v>
      </c>
      <c r="P174" s="5">
        <f t="shared" si="18"/>
        <v>15.567922562231177</v>
      </c>
      <c r="Q174" s="4">
        <f t="shared" si="19"/>
        <v>-0.17</v>
      </c>
      <c r="R174" s="4">
        <f t="shared" si="20"/>
        <v>10.170000000000002</v>
      </c>
    </row>
    <row r="175" spans="1:18" ht="12.75">
      <c r="A175" s="4">
        <f>'raw data'!H175</f>
        <v>173</v>
      </c>
      <c r="B175" s="10">
        <f>'raw data'!U175</f>
        <v>41905</v>
      </c>
      <c r="C175" s="4">
        <f>'raw data'!R175</f>
        <v>1</v>
      </c>
      <c r="D175" s="1">
        <f>'raw data'!Z175</f>
        <v>1000</v>
      </c>
      <c r="E175" s="1">
        <f>'raw data'!AA175</f>
        <v>144500</v>
      </c>
      <c r="F175" s="2">
        <f>'raw data'!AB175</f>
        <v>835.2601156069364</v>
      </c>
      <c r="G175" s="4">
        <f>'raw data'!A175</f>
        <v>2</v>
      </c>
      <c r="H175" s="4">
        <f>'raw data'!B175</f>
        <v>1.4000000000000001</v>
      </c>
      <c r="I175" s="4">
        <f>'raw data'!C175</f>
        <v>0.1</v>
      </c>
      <c r="J175" s="5">
        <f>'raw data'!D175</f>
        <v>0.1</v>
      </c>
      <c r="K175" s="3">
        <f>'raw data'!AC175</f>
        <v>0</v>
      </c>
      <c r="L175" s="5">
        <f t="shared" si="14"/>
        <v>17.605894560453734</v>
      </c>
      <c r="M175" s="5">
        <f t="shared" si="15"/>
        <v>17.030894560453735</v>
      </c>
      <c r="N175" s="5">
        <f t="shared" si="16"/>
        <v>0.47144235568820403</v>
      </c>
      <c r="O175" s="5">
        <f t="shared" si="17"/>
        <v>18.445221627518347</v>
      </c>
      <c r="P175" s="5">
        <f t="shared" si="18"/>
        <v>15.616567493389123</v>
      </c>
      <c r="Q175" s="4">
        <f t="shared" si="19"/>
        <v>0.1</v>
      </c>
      <c r="R175" s="4">
        <f t="shared" si="20"/>
        <v>10.270000000000001</v>
      </c>
    </row>
    <row r="176" spans="1:18" ht="12.75">
      <c r="A176" s="4">
        <f>'raw data'!H176</f>
        <v>174</v>
      </c>
      <c r="B176" s="10">
        <f>'raw data'!U176</f>
        <v>41906</v>
      </c>
      <c r="C176" s="4">
        <f>'raw data'!R176</f>
        <v>1</v>
      </c>
      <c r="D176" s="1">
        <f>'raw data'!Z176</f>
        <v>-2625</v>
      </c>
      <c r="E176" s="1">
        <f>'raw data'!AA176</f>
        <v>141875</v>
      </c>
      <c r="F176" s="2">
        <f>'raw data'!AB176</f>
        <v>815.3735632183908</v>
      </c>
      <c r="G176" s="4">
        <f>'raw data'!A176</f>
        <v>-5.2</v>
      </c>
      <c r="H176" s="4">
        <f>'raw data'!B176</f>
        <v>-3.64</v>
      </c>
      <c r="I176" s="4">
        <f>'raw data'!C176</f>
        <v>-0.26</v>
      </c>
      <c r="J176" s="5">
        <f>'raw data'!D176</f>
        <v>-0.26</v>
      </c>
      <c r="K176" s="3">
        <f>'raw data'!AC176</f>
        <v>0</v>
      </c>
      <c r="L176" s="5">
        <f t="shared" si="14"/>
        <v>17.345894560453733</v>
      </c>
      <c r="M176" s="5">
        <f t="shared" si="15"/>
        <v>17.07039456045373</v>
      </c>
      <c r="N176" s="5">
        <f t="shared" si="16"/>
        <v>0.46256123349978556</v>
      </c>
      <c r="O176" s="5">
        <f t="shared" si="17"/>
        <v>18.458078260953087</v>
      </c>
      <c r="P176" s="5">
        <f t="shared" si="18"/>
        <v>15.682710859954375</v>
      </c>
      <c r="Q176" s="4">
        <f t="shared" si="19"/>
        <v>-0.26</v>
      </c>
      <c r="R176" s="4">
        <f t="shared" si="20"/>
        <v>10.010000000000002</v>
      </c>
    </row>
    <row r="177" spans="1:18" ht="12.75">
      <c r="A177" s="4">
        <f>'raw data'!H177</f>
        <v>175</v>
      </c>
      <c r="B177" s="10">
        <f>'raw data'!U177</f>
        <v>41907</v>
      </c>
      <c r="C177" s="4">
        <f>'raw data'!R177</f>
        <v>1</v>
      </c>
      <c r="D177" s="1">
        <f>'raw data'!Z177</f>
        <v>1750</v>
      </c>
      <c r="E177" s="1">
        <f>'raw data'!AA177</f>
        <v>143625</v>
      </c>
      <c r="F177" s="2">
        <f>'raw data'!AB177</f>
        <v>820.7142857142857</v>
      </c>
      <c r="G177" s="4">
        <f>'raw data'!A177</f>
        <v>3.5999999999999996</v>
      </c>
      <c r="H177" s="4">
        <f>'raw data'!B177</f>
        <v>2.52</v>
      </c>
      <c r="I177" s="4">
        <f>'raw data'!C177</f>
        <v>0.18</v>
      </c>
      <c r="J177" s="5">
        <f>'raw data'!D177</f>
        <v>0.183355403891202</v>
      </c>
      <c r="K177" s="3">
        <f>'raw data'!AC177</f>
        <v>0</v>
      </c>
      <c r="L177" s="5">
        <f t="shared" si="14"/>
        <v>17.529249964344935</v>
      </c>
      <c r="M177" s="5">
        <f t="shared" si="15"/>
        <v>17.125062330648294</v>
      </c>
      <c r="N177" s="5">
        <f t="shared" si="16"/>
        <v>0.4480062105842585</v>
      </c>
      <c r="O177" s="5">
        <f t="shared" si="17"/>
        <v>18.46908096240107</v>
      </c>
      <c r="P177" s="5">
        <f t="shared" si="18"/>
        <v>15.78104369889552</v>
      </c>
      <c r="Q177" s="4">
        <f t="shared" si="19"/>
        <v>0.183355403891202</v>
      </c>
      <c r="R177" s="4">
        <f t="shared" si="20"/>
        <v>10.193355403891204</v>
      </c>
    </row>
    <row r="178" spans="1:18" ht="12.75">
      <c r="A178" s="4">
        <f>'raw data'!H178</f>
        <v>176</v>
      </c>
      <c r="B178" s="10">
        <f>'raw data'!U178</f>
        <v>41908</v>
      </c>
      <c r="C178" s="4">
        <f>'raw data'!R178</f>
        <v>1</v>
      </c>
      <c r="D178" s="1">
        <f>'raw data'!Z178</f>
        <v>-6500</v>
      </c>
      <c r="E178" s="1">
        <f>'raw data'!AA178</f>
        <v>137125</v>
      </c>
      <c r="F178" s="2">
        <f>'raw data'!AB178</f>
        <v>779.1193181818181</v>
      </c>
      <c r="G178" s="4">
        <f>'raw data'!A178</f>
        <v>-13.200000000000001</v>
      </c>
      <c r="H178" s="4">
        <f>'raw data'!B178</f>
        <v>-9.24</v>
      </c>
      <c r="I178" s="4">
        <f>'raw data'!C178</f>
        <v>-0.66</v>
      </c>
      <c r="J178" s="5">
        <f>'raw data'!D178</f>
        <v>-0.859019706922697</v>
      </c>
      <c r="K178" s="3" t="str">
        <f>'raw data'!AC178</f>
        <v>stopped </v>
      </c>
      <c r="L178" s="5">
        <f t="shared" si="14"/>
        <v>16.670230257422237</v>
      </c>
      <c r="M178" s="5">
        <f t="shared" si="15"/>
        <v>17.126779115496724</v>
      </c>
      <c r="N178" s="5">
        <f t="shared" si="16"/>
        <v>0.4460947438990576</v>
      </c>
      <c r="O178" s="5">
        <f t="shared" si="17"/>
        <v>18.465063347193897</v>
      </c>
      <c r="P178" s="5">
        <f t="shared" si="18"/>
        <v>15.788494883799551</v>
      </c>
      <c r="Q178" s="4">
        <f t="shared" si="19"/>
        <v>-0.859019706922697</v>
      </c>
      <c r="R178" s="4">
        <f t="shared" si="20"/>
        <v>9.334335696968507</v>
      </c>
    </row>
    <row r="179" spans="1:18" ht="12.75">
      <c r="A179" s="4">
        <f>'raw data'!H179</f>
        <v>177</v>
      </c>
      <c r="B179" s="10">
        <f>'raw data'!U179</f>
        <v>41911</v>
      </c>
      <c r="C179" s="4">
        <f>'raw data'!R179</f>
        <v>1</v>
      </c>
      <c r="D179" s="1">
        <f>'raw data'!Z179</f>
        <v>750</v>
      </c>
      <c r="E179" s="1">
        <f>'raw data'!AA179</f>
        <v>137875</v>
      </c>
      <c r="F179" s="2">
        <f>'raw data'!AB179</f>
        <v>778.9548022598871</v>
      </c>
      <c r="G179" s="4">
        <f>'raw data'!A179</f>
        <v>1.6</v>
      </c>
      <c r="H179" s="4">
        <f>'raw data'!B179</f>
        <v>1.12</v>
      </c>
      <c r="I179" s="4">
        <f>'raw data'!C179</f>
        <v>0.08</v>
      </c>
      <c r="J179" s="5">
        <f>'raw data'!D179</f>
        <v>0.0759339880530554</v>
      </c>
      <c r="K179" s="3">
        <f>'raw data'!AC179</f>
        <v>0</v>
      </c>
      <c r="L179" s="5">
        <f t="shared" si="14"/>
        <v>16.746164245475292</v>
      </c>
      <c r="M179" s="5">
        <f t="shared" si="15"/>
        <v>17.1427925997478</v>
      </c>
      <c r="N179" s="5">
        <f t="shared" si="16"/>
        <v>0.42485352128266896</v>
      </c>
      <c r="O179" s="5">
        <f t="shared" si="17"/>
        <v>18.417353163595806</v>
      </c>
      <c r="P179" s="5">
        <f t="shared" si="18"/>
        <v>15.868232035899792</v>
      </c>
      <c r="Q179" s="4">
        <f t="shared" si="19"/>
        <v>0</v>
      </c>
      <c r="R179" s="4">
        <f t="shared" si="20"/>
        <v>9.334335696968507</v>
      </c>
    </row>
    <row r="180" spans="1:18" ht="12.75">
      <c r="A180" s="4">
        <f>'raw data'!H180</f>
        <v>178</v>
      </c>
      <c r="B180" s="10">
        <f>'raw data'!U180</f>
        <v>41912</v>
      </c>
      <c r="C180" s="4">
        <f>'raw data'!R180</f>
        <v>1</v>
      </c>
      <c r="D180" s="1">
        <f>'raw data'!Z180</f>
        <v>-1625</v>
      </c>
      <c r="E180" s="1">
        <f>'raw data'!AA180</f>
        <v>136250</v>
      </c>
      <c r="F180" s="2">
        <f>'raw data'!AB180</f>
        <v>765.4494382022472</v>
      </c>
      <c r="G180" s="4">
        <f>'raw data'!A180</f>
        <v>-3.2</v>
      </c>
      <c r="H180" s="4">
        <f>'raw data'!B180</f>
        <v>-2.24</v>
      </c>
      <c r="I180" s="4">
        <f>'raw data'!C180</f>
        <v>-0.16</v>
      </c>
      <c r="J180" s="5">
        <f>'raw data'!D180</f>
        <v>-0.162420058877282</v>
      </c>
      <c r="K180" s="3">
        <f>'raw data'!AC180</f>
        <v>0</v>
      </c>
      <c r="L180" s="5">
        <f t="shared" si="14"/>
        <v>16.58374418659801</v>
      </c>
      <c r="M180" s="5">
        <f t="shared" si="15"/>
        <v>17.15368508105501</v>
      </c>
      <c r="N180" s="5">
        <f t="shared" si="16"/>
        <v>0.4062732693374817</v>
      </c>
      <c r="O180" s="5">
        <f t="shared" si="17"/>
        <v>18.372504889067454</v>
      </c>
      <c r="P180" s="5">
        <f t="shared" si="18"/>
        <v>15.934865273042565</v>
      </c>
      <c r="Q180" s="4">
        <f t="shared" si="19"/>
        <v>0</v>
      </c>
      <c r="R180" s="4">
        <f t="shared" si="20"/>
        <v>9.334335696968507</v>
      </c>
    </row>
    <row r="181" spans="1:18" ht="12.75">
      <c r="A181" s="4">
        <f>'raw data'!H181</f>
        <v>179</v>
      </c>
      <c r="B181" s="10">
        <f>'raw data'!U181</f>
        <v>41913</v>
      </c>
      <c r="C181" s="4">
        <f>'raw data'!R181</f>
        <v>1</v>
      </c>
      <c r="D181" s="1">
        <f>'raw data'!Z181</f>
        <v>-2500</v>
      </c>
      <c r="E181" s="1">
        <f>'raw data'!AA181</f>
        <v>133750</v>
      </c>
      <c r="F181" s="2">
        <f>'raw data'!AB181</f>
        <v>747.2067039106146</v>
      </c>
      <c r="G181" s="4">
        <f>'raw data'!A181</f>
        <v>-5.2</v>
      </c>
      <c r="H181" s="4">
        <f>'raw data'!B181</f>
        <v>-3.64</v>
      </c>
      <c r="I181" s="4">
        <f>'raw data'!C181</f>
        <v>-0.26</v>
      </c>
      <c r="J181" s="5">
        <f>'raw data'!D181</f>
        <v>-0.0874710573707165</v>
      </c>
      <c r="K181" s="3">
        <f>'raw data'!AC181</f>
        <v>0</v>
      </c>
      <c r="L181" s="5">
        <f t="shared" si="14"/>
        <v>16.496273129227294</v>
      </c>
      <c r="M181" s="5">
        <f t="shared" si="15"/>
        <v>17.148204009493693</v>
      </c>
      <c r="N181" s="5">
        <f t="shared" si="16"/>
        <v>0.41470449816841704</v>
      </c>
      <c r="O181" s="5">
        <f t="shared" si="17"/>
        <v>18.392317503998942</v>
      </c>
      <c r="P181" s="5">
        <f t="shared" si="18"/>
        <v>15.904090514988441</v>
      </c>
      <c r="Q181" s="4">
        <f t="shared" si="19"/>
        <v>0</v>
      </c>
      <c r="R181" s="4">
        <f t="shared" si="20"/>
        <v>9.334335696968507</v>
      </c>
    </row>
    <row r="182" spans="1:18" ht="12.75">
      <c r="A182" s="4">
        <f>'raw data'!H182</f>
        <v>180</v>
      </c>
      <c r="B182" s="10">
        <f>'raw data'!U182</f>
        <v>41919</v>
      </c>
      <c r="C182" s="4">
        <f>'raw data'!R182</f>
        <v>1</v>
      </c>
      <c r="D182" s="1">
        <f>'raw data'!Z182</f>
        <v>625</v>
      </c>
      <c r="E182" s="1">
        <f>'raw data'!AA182</f>
        <v>134375</v>
      </c>
      <c r="F182" s="2">
        <f>'raw data'!AB182</f>
        <v>746.5277777777778</v>
      </c>
      <c r="G182" s="4">
        <f>'raw data'!A182</f>
        <v>1.2</v>
      </c>
      <c r="H182" s="4">
        <f>'raw data'!B182</f>
        <v>0.84</v>
      </c>
      <c r="I182" s="4">
        <f>'raw data'!C182</f>
        <v>0.06</v>
      </c>
      <c r="J182" s="5">
        <f>'raw data'!D182</f>
        <v>0.0569181413639727</v>
      </c>
      <c r="K182" s="3">
        <f>'raw data'!AC182</f>
        <v>0</v>
      </c>
      <c r="L182" s="5">
        <f t="shared" si="14"/>
        <v>16.553191270591267</v>
      </c>
      <c r="M182" s="5">
        <f t="shared" si="15"/>
        <v>17.13306884500056</v>
      </c>
      <c r="N182" s="5">
        <f t="shared" si="16"/>
        <v>0.4311325645805777</v>
      </c>
      <c r="O182" s="5">
        <f t="shared" si="17"/>
        <v>18.426466538742297</v>
      </c>
      <c r="P182" s="5">
        <f t="shared" si="18"/>
        <v>15.839671151258829</v>
      </c>
      <c r="Q182" s="4">
        <f t="shared" si="19"/>
        <v>0.0569181413639727</v>
      </c>
      <c r="R182" s="4">
        <f t="shared" si="20"/>
        <v>9.39125383833248</v>
      </c>
    </row>
    <row r="183" spans="1:18" ht="12.75">
      <c r="A183" s="4">
        <f>'raw data'!H183</f>
        <v>181</v>
      </c>
      <c r="B183" s="10">
        <f>'raw data'!U183</f>
        <v>41921</v>
      </c>
      <c r="C183" s="4">
        <f>'raw data'!R183</f>
        <v>1</v>
      </c>
      <c r="D183" s="1">
        <f>'raw data'!Z183</f>
        <v>-250</v>
      </c>
      <c r="E183" s="1">
        <f>'raw data'!AA183</f>
        <v>134125</v>
      </c>
      <c r="F183" s="2">
        <f>'raw data'!AB183</f>
        <v>741.0220994475138</v>
      </c>
      <c r="G183" s="4">
        <f>'raw data'!A183</f>
        <v>-0.6</v>
      </c>
      <c r="H183" s="4">
        <f>'raw data'!B183</f>
        <v>-0.42</v>
      </c>
      <c r="I183" s="4">
        <f>'raw data'!C183</f>
        <v>-0.03</v>
      </c>
      <c r="J183" s="5">
        <f>'raw data'!D183</f>
        <v>-0.0259416830964052</v>
      </c>
      <c r="K183" s="3" t="str">
        <f>'raw data'!AC183</f>
        <v>wild night down, recovered two times</v>
      </c>
      <c r="L183" s="5">
        <f t="shared" si="14"/>
        <v>16.52724958749486</v>
      </c>
      <c r="M183" s="5">
        <f t="shared" si="15"/>
        <v>17.13213659635262</v>
      </c>
      <c r="N183" s="5">
        <f t="shared" si="16"/>
        <v>0.43248708086427506</v>
      </c>
      <c r="O183" s="5">
        <f t="shared" si="17"/>
        <v>18.429597838945444</v>
      </c>
      <c r="P183" s="5">
        <f t="shared" si="18"/>
        <v>15.834675353759796</v>
      </c>
      <c r="Q183" s="4">
        <f t="shared" si="19"/>
        <v>-0.0259416830964052</v>
      </c>
      <c r="R183" s="4">
        <f t="shared" si="20"/>
        <v>9.365312155236074</v>
      </c>
    </row>
    <row r="184" spans="1:18" ht="12.75">
      <c r="A184" s="4">
        <f>'raw data'!H184</f>
        <v>182</v>
      </c>
      <c r="B184" s="10">
        <f>'raw data'!U184</f>
        <v>41922</v>
      </c>
      <c r="C184" s="4">
        <f>'raw data'!R184</f>
        <v>1</v>
      </c>
      <c r="D184" s="1">
        <f>'raw data'!Z184</f>
        <v>-375</v>
      </c>
      <c r="E184" s="1">
        <f>'raw data'!AA184</f>
        <v>133750</v>
      </c>
      <c r="F184" s="2">
        <f>'raw data'!AB184</f>
        <v>734.8901098901099</v>
      </c>
      <c r="G184" s="4">
        <f>'raw data'!A184</f>
        <v>-0.8</v>
      </c>
      <c r="H184" s="4">
        <f>'raw data'!B184</f>
        <v>-0.56</v>
      </c>
      <c r="I184" s="4">
        <f>'raw data'!C184</f>
        <v>-0.04</v>
      </c>
      <c r="J184" s="5">
        <f>'raw data'!D184</f>
        <v>-0.041985934711863196</v>
      </c>
      <c r="K184" s="3">
        <f>'raw data'!AC184</f>
        <v>0</v>
      </c>
      <c r="L184" s="5">
        <f t="shared" si="14"/>
        <v>16.485263652782997</v>
      </c>
      <c r="M184" s="5">
        <f t="shared" si="15"/>
        <v>17.112105050969085</v>
      </c>
      <c r="N184" s="5">
        <f t="shared" si="16"/>
        <v>0.45327118848173725</v>
      </c>
      <c r="O184" s="5">
        <f t="shared" si="17"/>
        <v>18.471918616414296</v>
      </c>
      <c r="P184" s="5">
        <f t="shared" si="18"/>
        <v>15.752291485523873</v>
      </c>
      <c r="Q184" s="4">
        <f t="shared" si="19"/>
        <v>-0.041985934711863196</v>
      </c>
      <c r="R184" s="4">
        <f t="shared" si="20"/>
        <v>9.32332622052421</v>
      </c>
    </row>
    <row r="185" spans="1:18" ht="12.75">
      <c r="A185" s="4">
        <f>'raw data'!H185</f>
        <v>183</v>
      </c>
      <c r="B185" s="10">
        <f>'raw data'!U185</f>
        <v>41925</v>
      </c>
      <c r="C185" s="4">
        <f>'raw data'!R185</f>
        <v>1</v>
      </c>
      <c r="D185" s="1">
        <f>'raw data'!Z185</f>
        <v>6500</v>
      </c>
      <c r="E185" s="1">
        <f>'raw data'!AA185</f>
        <v>140250</v>
      </c>
      <c r="F185" s="2">
        <f>'raw data'!AB185</f>
        <v>766.3934426229508</v>
      </c>
      <c r="G185" s="4">
        <f>'raw data'!A185</f>
        <v>14</v>
      </c>
      <c r="H185" s="4">
        <f>'raw data'!B185</f>
        <v>9.799999999999999</v>
      </c>
      <c r="I185" s="4">
        <f>'raw data'!C185</f>
        <v>0.7</v>
      </c>
      <c r="J185" s="5">
        <f>'raw data'!D185</f>
        <v>0.538925350835063</v>
      </c>
      <c r="K185" s="3" t="str">
        <f>'raw data'!AC185</f>
        <v>SPY would have gained only 0,53%</v>
      </c>
      <c r="L185" s="5">
        <f t="shared" si="14"/>
        <v>17.02418900361806</v>
      </c>
      <c r="M185" s="5">
        <f t="shared" si="15"/>
        <v>17.118019773127298</v>
      </c>
      <c r="N185" s="5">
        <f t="shared" si="16"/>
        <v>0.45120583598224834</v>
      </c>
      <c r="O185" s="5">
        <f t="shared" si="17"/>
        <v>18.47163728107404</v>
      </c>
      <c r="P185" s="5">
        <f t="shared" si="18"/>
        <v>15.764402265180554</v>
      </c>
      <c r="Q185" s="4">
        <f t="shared" si="19"/>
        <v>0.538925350835063</v>
      </c>
      <c r="R185" s="4">
        <f t="shared" si="20"/>
        <v>9.862251571359273</v>
      </c>
    </row>
    <row r="186" spans="1:18" ht="12.75">
      <c r="A186" s="4">
        <f>'raw data'!H186</f>
        <v>184</v>
      </c>
      <c r="B186" s="10">
        <f>'raw data'!U186</f>
        <v>41927</v>
      </c>
      <c r="C186" s="4">
        <f>'raw data'!R186</f>
        <v>1</v>
      </c>
      <c r="D186" s="1">
        <f>'raw data'!Z186</f>
        <v>-11875</v>
      </c>
      <c r="E186" s="1">
        <f>'raw data'!AA186</f>
        <v>128375</v>
      </c>
      <c r="F186" s="2">
        <f>'raw data'!AB186</f>
        <v>697.6902173913044</v>
      </c>
      <c r="G186" s="4">
        <f>'raw data'!A186</f>
        <v>-25.6</v>
      </c>
      <c r="H186" s="4">
        <f>'raw data'!B186</f>
        <v>-17.92</v>
      </c>
      <c r="I186" s="4">
        <f>'raw data'!C186</f>
        <v>-1.28</v>
      </c>
      <c r="J186" s="5">
        <f>'raw data'!D186</f>
        <v>-1.8076489835327</v>
      </c>
      <c r="K186" s="3" t="str">
        <f>'raw data'!AC186</f>
        <v>stopped </v>
      </c>
      <c r="L186" s="5">
        <f t="shared" si="14"/>
        <v>15.216540020085358</v>
      </c>
      <c r="M186" s="5">
        <f t="shared" si="15"/>
        <v>17.01555204610888</v>
      </c>
      <c r="N186" s="5">
        <f t="shared" si="16"/>
        <v>0.6178022600936468</v>
      </c>
      <c r="O186" s="5">
        <f t="shared" si="17"/>
        <v>18.86895882638982</v>
      </c>
      <c r="P186" s="5">
        <f t="shared" si="18"/>
        <v>15.16214526582794</v>
      </c>
      <c r="Q186" s="4">
        <f t="shared" si="19"/>
        <v>0</v>
      </c>
      <c r="R186" s="4">
        <f t="shared" si="20"/>
        <v>9.862251571359273</v>
      </c>
    </row>
    <row r="187" spans="1:18" ht="12.75">
      <c r="A187" s="4">
        <f>'raw data'!H187</f>
        <v>185</v>
      </c>
      <c r="B187" s="10">
        <f>'raw data'!U187</f>
        <v>41928</v>
      </c>
      <c r="C187" s="4">
        <f>'raw data'!R187</f>
        <v>1</v>
      </c>
      <c r="D187" s="1">
        <f>'raw data'!Z187</f>
        <v>13125</v>
      </c>
      <c r="E187" s="1">
        <f>'raw data'!AA187</f>
        <v>141500</v>
      </c>
      <c r="F187" s="2">
        <f>'raw data'!AB187</f>
        <v>764.8648648648649</v>
      </c>
      <c r="G187" s="4">
        <f>'raw data'!A187</f>
        <v>28.2</v>
      </c>
      <c r="H187" s="4">
        <f>'raw data'!B187</f>
        <v>19.74</v>
      </c>
      <c r="I187" s="4">
        <f>'raw data'!C187</f>
        <v>1.41</v>
      </c>
      <c r="J187" s="5">
        <f>'raw data'!D187</f>
        <v>1.15423847103665</v>
      </c>
      <c r="K187" s="3" t="str">
        <f>'raw data'!AC187</f>
        <v>SPY would have gained only 1,15%</v>
      </c>
      <c r="L187" s="5">
        <f t="shared" si="14"/>
        <v>16.370778491122007</v>
      </c>
      <c r="M187" s="5">
        <f t="shared" si="15"/>
        <v>16.984296242642294</v>
      </c>
      <c r="N187" s="5">
        <f t="shared" si="16"/>
        <v>0.6344380453523971</v>
      </c>
      <c r="O187" s="5">
        <f t="shared" si="17"/>
        <v>18.887610378699485</v>
      </c>
      <c r="P187" s="5">
        <f t="shared" si="18"/>
        <v>15.080982106585104</v>
      </c>
      <c r="Q187" s="4">
        <f t="shared" si="19"/>
        <v>1.15423847103665</v>
      </c>
      <c r="R187" s="4">
        <f t="shared" si="20"/>
        <v>11.016490042395922</v>
      </c>
    </row>
    <row r="188" spans="1:18" ht="12.75">
      <c r="A188" s="4">
        <f>'raw data'!H188</f>
        <v>186</v>
      </c>
      <c r="B188" s="10">
        <f>'raw data'!U188</f>
        <v>41935</v>
      </c>
      <c r="C188" s="4">
        <f>'raw data'!R188</f>
        <v>0</v>
      </c>
      <c r="D188" s="1">
        <f>'raw data'!Z188</f>
        <v>125</v>
      </c>
      <c r="E188" s="1">
        <f>'raw data'!AA188</f>
        <v>141625</v>
      </c>
      <c r="F188" s="2">
        <f>'raw data'!AB188</f>
        <v>761.4247311827957</v>
      </c>
      <c r="G188" s="4">
        <f>'raw data'!A188</f>
        <v>0.2</v>
      </c>
      <c r="H188" s="4">
        <f>'raw data'!B188</f>
        <v>0.14</v>
      </c>
      <c r="I188" s="4">
        <f>'raw data'!C188</f>
        <v>0.01</v>
      </c>
      <c r="J188" s="5">
        <f>'raw data'!D188</f>
        <v>0.164161493869591</v>
      </c>
      <c r="K188" s="3" t="str">
        <f>'raw data'!AC188</f>
        <v>scratched, with the take profit would be great</v>
      </c>
      <c r="L188" s="5">
        <f t="shared" si="14"/>
        <v>16.5349399849916</v>
      </c>
      <c r="M188" s="5">
        <f t="shared" si="15"/>
        <v>16.951748513869187</v>
      </c>
      <c r="N188" s="5">
        <f t="shared" si="16"/>
        <v>0.6402225396811775</v>
      </c>
      <c r="O188" s="5">
        <f t="shared" si="17"/>
        <v>18.87241613291272</v>
      </c>
      <c r="P188" s="5">
        <f t="shared" si="18"/>
        <v>15.031080894825655</v>
      </c>
      <c r="Q188" s="4">
        <f t="shared" si="19"/>
        <v>0.164161493869591</v>
      </c>
      <c r="R188" s="4">
        <f t="shared" si="20"/>
        <v>11.180651536265513</v>
      </c>
    </row>
    <row r="189" spans="1:18" ht="12.75">
      <c r="A189" s="4">
        <f>'raw data'!H189</f>
        <v>187</v>
      </c>
      <c r="B189" s="10">
        <f>'raw data'!U189</f>
        <v>41940</v>
      </c>
      <c r="C189" s="4">
        <f>'raw data'!R189</f>
        <v>0</v>
      </c>
      <c r="D189" s="1">
        <f>'raw data'!Z189</f>
        <v>125</v>
      </c>
      <c r="E189" s="1">
        <f>'raw data'!AA189</f>
        <v>141750</v>
      </c>
      <c r="F189" s="2">
        <f>'raw data'!AB189</f>
        <v>758.0213903743315</v>
      </c>
      <c r="G189" s="4">
        <f>'raw data'!A189</f>
        <v>0.2</v>
      </c>
      <c r="H189" s="4">
        <f>'raw data'!B189</f>
        <v>0.14</v>
      </c>
      <c r="I189" s="4">
        <f>'raw data'!C189</f>
        <v>0.01</v>
      </c>
      <c r="J189" s="5">
        <f>'raw data'!D189</f>
        <v>0.0705609596290584</v>
      </c>
      <c r="K189" s="3" t="str">
        <f>'raw data'!AC189</f>
        <v>scratched</v>
      </c>
      <c r="L189" s="5">
        <f t="shared" si="14"/>
        <v>16.60550094462066</v>
      </c>
      <c r="M189" s="5">
        <f t="shared" si="15"/>
        <v>16.90322883307753</v>
      </c>
      <c r="N189" s="5">
        <f t="shared" si="16"/>
        <v>0.6270674860542458</v>
      </c>
      <c r="O189" s="5">
        <f t="shared" si="17"/>
        <v>18.784431291240267</v>
      </c>
      <c r="P189" s="5">
        <f t="shared" si="18"/>
        <v>15.022026374914793</v>
      </c>
      <c r="Q189" s="4">
        <f t="shared" si="19"/>
        <v>0</v>
      </c>
      <c r="R189" s="4">
        <f t="shared" si="20"/>
        <v>11.180651536265513</v>
      </c>
    </row>
    <row r="190" spans="1:18" ht="12.75">
      <c r="A190" s="4">
        <f>'raw data'!H190</f>
        <v>188</v>
      </c>
      <c r="B190" s="10">
        <f>'raw data'!U190</f>
        <v>41948</v>
      </c>
      <c r="C190" s="4">
        <f>'raw data'!R190</f>
        <v>0</v>
      </c>
      <c r="D190" s="1">
        <f>'raw data'!Z190</f>
        <v>125</v>
      </c>
      <c r="E190" s="1">
        <f>'raw data'!AA190</f>
        <v>141875</v>
      </c>
      <c r="F190" s="2">
        <f>'raw data'!AB190</f>
        <v>754.6542553191489</v>
      </c>
      <c r="G190" s="4">
        <f>'raw data'!A190</f>
        <v>0.2</v>
      </c>
      <c r="H190" s="4">
        <f>'raw data'!B190</f>
        <v>0.14</v>
      </c>
      <c r="I190" s="4">
        <f>'raw data'!C190</f>
        <v>0.01</v>
      </c>
      <c r="J190" s="5">
        <f>'raw data'!D190</f>
        <v>0.024710882672720598</v>
      </c>
      <c r="K190" s="3" t="str">
        <f>'raw data'!AC190</f>
        <v>scratched</v>
      </c>
      <c r="L190" s="5">
        <f t="shared" si="14"/>
        <v>16.63021182729338</v>
      </c>
      <c r="M190" s="5">
        <f t="shared" si="15"/>
        <v>16.867944696419517</v>
      </c>
      <c r="N190" s="5">
        <f t="shared" si="16"/>
        <v>0.621267730111024</v>
      </c>
      <c r="O190" s="5">
        <f t="shared" si="17"/>
        <v>18.73174788675259</v>
      </c>
      <c r="P190" s="5">
        <f t="shared" si="18"/>
        <v>15.004141506086444</v>
      </c>
      <c r="Q190" s="4">
        <f t="shared" si="19"/>
        <v>0</v>
      </c>
      <c r="R190" s="4">
        <f t="shared" si="20"/>
        <v>11.180651536265513</v>
      </c>
    </row>
    <row r="191" spans="1:18" ht="12.75">
      <c r="A191" s="4">
        <f>'raw data'!H191</f>
        <v>189</v>
      </c>
      <c r="B191" s="10">
        <f>'raw data'!U191</f>
        <v>41950</v>
      </c>
      <c r="C191" s="4">
        <f>'raw data'!R191</f>
        <v>0</v>
      </c>
      <c r="D191" s="1">
        <f>'raw data'!Z191</f>
        <v>-250</v>
      </c>
      <c r="E191" s="1">
        <f>'raw data'!AA191</f>
        <v>141625</v>
      </c>
      <c r="F191" s="2">
        <f>'raw data'!AB191</f>
        <v>749.3386243386243</v>
      </c>
      <c r="G191" s="4">
        <f>'raw data'!A191</f>
        <v>-0.4</v>
      </c>
      <c r="H191" s="4">
        <f>'raw data'!B191</f>
        <v>-0.28</v>
      </c>
      <c r="I191" s="4">
        <f>'raw data'!C191</f>
        <v>-0.02</v>
      </c>
      <c r="J191" s="5">
        <f>'raw data'!D191</f>
        <v>-0.019671486180777003</v>
      </c>
      <c r="K191" s="3">
        <f>'raw data'!AC191</f>
        <v>0</v>
      </c>
      <c r="L191" s="5">
        <f t="shared" si="14"/>
        <v>16.610540341112603</v>
      </c>
      <c r="M191" s="5">
        <f t="shared" si="15"/>
        <v>16.82467698545246</v>
      </c>
      <c r="N191" s="5">
        <f t="shared" si="16"/>
        <v>0.6066608488826768</v>
      </c>
      <c r="O191" s="5">
        <f t="shared" si="17"/>
        <v>18.64465953210049</v>
      </c>
      <c r="P191" s="5">
        <f t="shared" si="18"/>
        <v>15.004694438804428</v>
      </c>
      <c r="Q191" s="4">
        <f t="shared" si="19"/>
        <v>0</v>
      </c>
      <c r="R191" s="4">
        <f t="shared" si="20"/>
        <v>11.180651536265513</v>
      </c>
    </row>
    <row r="192" spans="1:18" ht="12.75">
      <c r="A192" s="4">
        <f>'raw data'!H192</f>
        <v>190</v>
      </c>
      <c r="B192" s="10">
        <f>'raw data'!U192</f>
        <v>41954</v>
      </c>
      <c r="C192" s="4">
        <f>'raw data'!R192</f>
        <v>0</v>
      </c>
      <c r="D192" s="1">
        <f>'raw data'!Z192</f>
        <v>4000</v>
      </c>
      <c r="E192" s="1">
        <f>'raw data'!AA192</f>
        <v>145625</v>
      </c>
      <c r="F192" s="2">
        <f>'raw data'!AB192</f>
        <v>766.4473684210526</v>
      </c>
      <c r="G192" s="4">
        <f>'raw data'!A192</f>
        <v>7.800000000000001</v>
      </c>
      <c r="H192" s="4">
        <f>'raw data'!B192</f>
        <v>5.46</v>
      </c>
      <c r="I192" s="4">
        <f>'raw data'!C192</f>
        <v>0.39</v>
      </c>
      <c r="J192" s="5">
        <f>'raw data'!D192</f>
        <v>0.40650406504065706</v>
      </c>
      <c r="K192" s="3">
        <f>'raw data'!AC192</f>
        <v>0</v>
      </c>
      <c r="L192" s="5">
        <f t="shared" si="14"/>
        <v>17.01704440615326</v>
      </c>
      <c r="M192" s="5">
        <f t="shared" si="15"/>
        <v>16.786734477737436</v>
      </c>
      <c r="N192" s="5">
        <f t="shared" si="16"/>
        <v>0.5664342762773764</v>
      </c>
      <c r="O192" s="5">
        <f t="shared" si="17"/>
        <v>18.486037306569564</v>
      </c>
      <c r="P192" s="5">
        <f t="shared" si="18"/>
        <v>15.087431648905307</v>
      </c>
      <c r="Q192" s="4">
        <f t="shared" si="19"/>
        <v>0</v>
      </c>
      <c r="R192" s="4">
        <f t="shared" si="20"/>
        <v>11.180651536265513</v>
      </c>
    </row>
    <row r="193" spans="1:18" ht="12.75">
      <c r="A193" s="4">
        <f>'raw data'!H193</f>
        <v>191</v>
      </c>
      <c r="B193" s="10">
        <f>'raw data'!U193</f>
        <v>41977</v>
      </c>
      <c r="C193" s="4">
        <f>'raw data'!R193</f>
        <v>1</v>
      </c>
      <c r="D193" s="1">
        <f>'raw data'!Z193</f>
        <v>1000</v>
      </c>
      <c r="E193" s="1">
        <f>'raw data'!AA193</f>
        <v>146625</v>
      </c>
      <c r="F193" s="2">
        <f>'raw data'!AB193</f>
        <v>767.6701570680628</v>
      </c>
      <c r="G193" s="4">
        <f>'raw data'!A193</f>
        <v>2</v>
      </c>
      <c r="H193" s="4">
        <f>'raw data'!B193</f>
        <v>1.4000000000000001</v>
      </c>
      <c r="I193" s="4">
        <f>'raw data'!C193</f>
        <v>0.1</v>
      </c>
      <c r="J193" s="5">
        <f>'raw data'!D193</f>
        <v>0.101126841953197</v>
      </c>
      <c r="K193" s="3">
        <f>'raw data'!AC193</f>
        <v>0</v>
      </c>
      <c r="L193" s="5">
        <f t="shared" si="14"/>
        <v>17.118171248106457</v>
      </c>
      <c r="M193" s="5">
        <f t="shared" si="15"/>
        <v>16.758848312120076</v>
      </c>
      <c r="N193" s="5">
        <f t="shared" si="16"/>
        <v>0.5331041131107033</v>
      </c>
      <c r="O193" s="5">
        <f t="shared" si="17"/>
        <v>18.358160651452184</v>
      </c>
      <c r="P193" s="5">
        <f t="shared" si="18"/>
        <v>15.159535972787966</v>
      </c>
      <c r="Q193" s="4">
        <f t="shared" si="19"/>
        <v>0</v>
      </c>
      <c r="R193" s="4">
        <f t="shared" si="20"/>
        <v>11.180651536265513</v>
      </c>
    </row>
    <row r="194" spans="1:18" ht="12.75">
      <c r="A194" s="4">
        <f>'raw data'!H194</f>
        <v>192</v>
      </c>
      <c r="B194" s="10">
        <f>'raw data'!U194</f>
        <v>41983</v>
      </c>
      <c r="C194" s="4">
        <f>'raw data'!R194</f>
        <v>1</v>
      </c>
      <c r="D194" s="1">
        <f>'raw data'!Z194</f>
        <v>3500</v>
      </c>
      <c r="E194" s="1">
        <f>'raw data'!AA194</f>
        <v>150125</v>
      </c>
      <c r="F194" s="2">
        <f>'raw data'!AB194</f>
        <v>781.9010416666666</v>
      </c>
      <c r="G194" s="4">
        <f>'raw data'!A194</f>
        <v>7</v>
      </c>
      <c r="H194" s="4">
        <f>'raw data'!B194</f>
        <v>4.8999999999999995</v>
      </c>
      <c r="I194" s="4">
        <f>'raw data'!C194</f>
        <v>0.35</v>
      </c>
      <c r="J194" s="5">
        <f>'raw data'!D194</f>
        <v>0.354400472533963</v>
      </c>
      <c r="K194" s="3">
        <f>'raw data'!AC194</f>
        <v>0</v>
      </c>
      <c r="L194" s="5">
        <f t="shared" si="14"/>
        <v>17.47257172064042</v>
      </c>
      <c r="M194" s="5">
        <f t="shared" si="15"/>
        <v>16.75718217012941</v>
      </c>
      <c r="N194" s="5">
        <f t="shared" si="16"/>
        <v>0.5306930621978301</v>
      </c>
      <c r="O194" s="5">
        <f t="shared" si="17"/>
        <v>18.349261356722902</v>
      </c>
      <c r="P194" s="5">
        <f t="shared" si="18"/>
        <v>15.16510298353592</v>
      </c>
      <c r="Q194" s="4">
        <f t="shared" si="19"/>
        <v>0</v>
      </c>
      <c r="R194" s="4">
        <f t="shared" si="20"/>
        <v>11.180651536265513</v>
      </c>
    </row>
    <row r="195" spans="1:18" ht="12.75">
      <c r="A195" s="4">
        <f>'raw data'!H195</f>
        <v>193</v>
      </c>
      <c r="B195" s="10">
        <f>'raw data'!U195</f>
        <v>41984</v>
      </c>
      <c r="C195" s="4">
        <f>'raw data'!R195</f>
        <v>1</v>
      </c>
      <c r="D195" s="1">
        <f>'raw data'!Z195</f>
        <v>-4750</v>
      </c>
      <c r="E195" s="1">
        <f>'raw data'!AA195</f>
        <v>145375</v>
      </c>
      <c r="F195" s="2">
        <f>'raw data'!AB195</f>
        <v>753.2383419689119</v>
      </c>
      <c r="G195" s="4">
        <f>'raw data'!A195</f>
        <v>-9.399999999999999</v>
      </c>
      <c r="H195" s="4">
        <f>'raw data'!B195</f>
        <v>-6.58</v>
      </c>
      <c r="I195" s="4">
        <f>'raw data'!C195</f>
        <v>-0.47</v>
      </c>
      <c r="J195" s="5">
        <f>'raw data'!D195</f>
        <v>-0.7590969195357321</v>
      </c>
      <c r="K195" s="3" t="str">
        <f>'raw data'!AC195</f>
        <v>For 1 point it was not stopped (reduced loss)</v>
      </c>
      <c r="L195" s="5">
        <f t="shared" si="14"/>
        <v>16.713474801104688</v>
      </c>
      <c r="M195" s="5">
        <f t="shared" si="15"/>
        <v>16.712561182161956</v>
      </c>
      <c r="N195" s="5">
        <f t="shared" si="16"/>
        <v>0.4916590795891466</v>
      </c>
      <c r="O195" s="5">
        <f t="shared" si="17"/>
        <v>18.187538420929396</v>
      </c>
      <c r="P195" s="5">
        <f t="shared" si="18"/>
        <v>15.237583943394515</v>
      </c>
      <c r="Q195" s="4">
        <f t="shared" si="19"/>
        <v>0</v>
      </c>
      <c r="R195" s="4">
        <f t="shared" si="20"/>
        <v>11.180651536265513</v>
      </c>
    </row>
    <row r="196" spans="1:18" ht="12.75">
      <c r="A196" s="4">
        <f>'raw data'!H196</f>
        <v>194</v>
      </c>
      <c r="B196" s="10">
        <f>'raw data'!U196</f>
        <v>41985</v>
      </c>
      <c r="C196" s="4">
        <f>'raw data'!R196</f>
        <v>1</v>
      </c>
      <c r="D196" s="1">
        <f>'raw data'!Z196</f>
        <v>7625</v>
      </c>
      <c r="E196" s="1">
        <f>'raw data'!AA196</f>
        <v>153000</v>
      </c>
      <c r="F196" s="2">
        <f>'raw data'!AB196</f>
        <v>788.659793814433</v>
      </c>
      <c r="G196" s="4">
        <f>'raw data'!A196</f>
        <v>15.2</v>
      </c>
      <c r="H196" s="4">
        <f>'raw data'!B196</f>
        <v>10.64</v>
      </c>
      <c r="I196" s="4">
        <f>'raw data'!C196</f>
        <v>0.76</v>
      </c>
      <c r="J196" s="5">
        <f>'raw data'!D196</f>
        <v>0.5425854945492581</v>
      </c>
      <c r="K196" s="3">
        <f>'raw data'!AC196</f>
        <v>0</v>
      </c>
      <c r="L196" s="5">
        <f aca="true" t="shared" si="21" ref="L196:L259">L195+J196</f>
        <v>17.256060295653946</v>
      </c>
      <c r="M196" s="5">
        <f t="shared" si="15"/>
        <v>16.708069468921963</v>
      </c>
      <c r="N196" s="5">
        <f t="shared" si="16"/>
        <v>0.4859456851205312</v>
      </c>
      <c r="O196" s="5">
        <f t="shared" si="17"/>
        <v>18.165906524283557</v>
      </c>
      <c r="P196" s="5">
        <f t="shared" si="18"/>
        <v>15.250232413560369</v>
      </c>
      <c r="Q196" s="4">
        <f t="shared" si="19"/>
        <v>0</v>
      </c>
      <c r="R196" s="4">
        <f t="shared" si="20"/>
        <v>11.180651536265513</v>
      </c>
    </row>
    <row r="197" spans="1:18" ht="12.75">
      <c r="A197" s="4">
        <f>'raw data'!H197</f>
        <v>195</v>
      </c>
      <c r="B197" s="10">
        <f>'raw data'!U197</f>
        <v>41988</v>
      </c>
      <c r="C197" s="4">
        <f>'raw data'!R197</f>
        <v>1</v>
      </c>
      <c r="D197" s="1">
        <f>'raw data'!Z197</f>
        <v>-8875</v>
      </c>
      <c r="E197" s="1">
        <f>'raw data'!AA197</f>
        <v>144125</v>
      </c>
      <c r="F197" s="2">
        <f>'raw data'!AB197</f>
        <v>739.1025641025641</v>
      </c>
      <c r="G197" s="4">
        <f>'raw data'!A197</f>
        <v>-17.8</v>
      </c>
      <c r="H197" s="4">
        <f>'raw data'!B197</f>
        <v>-12.46</v>
      </c>
      <c r="I197" s="4">
        <f>'raw data'!C197</f>
        <v>-0.89</v>
      </c>
      <c r="J197" s="5">
        <f>'raw data'!D197</f>
        <v>0</v>
      </c>
      <c r="K197" s="3" t="str">
        <f>'raw data'!AC197</f>
        <v>stopped (night low -1,24%, then recovered and opened higher than the stop loss level)</v>
      </c>
      <c r="L197" s="5">
        <f t="shared" si="21"/>
        <v>17.256060295653946</v>
      </c>
      <c r="M197" s="5">
        <f t="shared" si="15"/>
        <v>16.694409985487415</v>
      </c>
      <c r="N197" s="5">
        <f t="shared" si="16"/>
        <v>0.46503796558217175</v>
      </c>
      <c r="O197" s="5">
        <f t="shared" si="17"/>
        <v>18.08952388223393</v>
      </c>
      <c r="P197" s="5">
        <f t="shared" si="18"/>
        <v>15.299296088740899</v>
      </c>
      <c r="Q197" s="4">
        <f t="shared" si="19"/>
        <v>0</v>
      </c>
      <c r="R197" s="4">
        <f t="shared" si="20"/>
        <v>11.180651536265513</v>
      </c>
    </row>
    <row r="198" spans="1:18" ht="12.75">
      <c r="A198" s="4">
        <f>'raw data'!H198</f>
        <v>196</v>
      </c>
      <c r="B198" s="10">
        <f>'raw data'!U198</f>
        <v>41989</v>
      </c>
      <c r="C198" s="4">
        <f>'raw data'!R198</f>
        <v>1</v>
      </c>
      <c r="D198" s="1">
        <f>'raw data'!Z198</f>
        <v>4625</v>
      </c>
      <c r="E198" s="1">
        <f>'raw data'!AA198</f>
        <v>148750</v>
      </c>
      <c r="F198" s="2">
        <f>'raw data'!AB198</f>
        <v>758.9285714285714</v>
      </c>
      <c r="G198" s="4">
        <f>'raw data'!A198</f>
        <v>9.399999999999999</v>
      </c>
      <c r="H198" s="4">
        <f>'raw data'!B198</f>
        <v>6.58</v>
      </c>
      <c r="I198" s="4">
        <f>'raw data'!C198</f>
        <v>0.47</v>
      </c>
      <c r="J198" s="5">
        <f>'raw data'!D198</f>
        <v>0.267798494265071</v>
      </c>
      <c r="K198" s="3">
        <f>'raw data'!AC198</f>
        <v>0</v>
      </c>
      <c r="L198" s="5">
        <f t="shared" si="21"/>
        <v>17.523858789919018</v>
      </c>
      <c r="M198" s="5">
        <f t="shared" si="15"/>
        <v>16.737091412112253</v>
      </c>
      <c r="N198" s="5">
        <f t="shared" si="16"/>
        <v>0.5005214362922128</v>
      </c>
      <c r="O198" s="5">
        <f t="shared" si="17"/>
        <v>18.23865572098889</v>
      </c>
      <c r="P198" s="5">
        <f t="shared" si="18"/>
        <v>15.235527103235615</v>
      </c>
      <c r="Q198" s="4">
        <f t="shared" si="19"/>
        <v>0</v>
      </c>
      <c r="R198" s="4">
        <f t="shared" si="20"/>
        <v>11.180651536265513</v>
      </c>
    </row>
    <row r="199" spans="1:18" ht="12.75">
      <c r="A199" s="4">
        <f>'raw data'!H199</f>
        <v>197</v>
      </c>
      <c r="B199" s="10">
        <f>'raw data'!U199</f>
        <v>42006</v>
      </c>
      <c r="C199" s="4">
        <f>'raw data'!R199</f>
        <v>1</v>
      </c>
      <c r="D199" s="1">
        <f>'raw data'!Z199</f>
        <v>-4125</v>
      </c>
      <c r="E199" s="1">
        <f>'raw data'!AA199</f>
        <v>144625</v>
      </c>
      <c r="F199" s="2">
        <f>'raw data'!AB199</f>
        <v>734.1370558375635</v>
      </c>
      <c r="G199" s="4">
        <f>'raw data'!A199</f>
        <v>-8</v>
      </c>
      <c r="H199" s="4">
        <f>'raw data'!B199</f>
        <v>-5.6000000000000005</v>
      </c>
      <c r="I199" s="4">
        <f>'raw data'!C199</f>
        <v>-0.4</v>
      </c>
      <c r="J199" s="5">
        <f>'raw data'!D199</f>
        <v>-0.61</v>
      </c>
      <c r="K199" s="3">
        <f>'raw data'!AC199</f>
        <v>0</v>
      </c>
      <c r="L199" s="5">
        <f t="shared" si="21"/>
        <v>16.91385878991902</v>
      </c>
      <c r="M199" s="5">
        <f t="shared" si="15"/>
        <v>16.74547613933444</v>
      </c>
      <c r="N199" s="5">
        <f t="shared" si="16"/>
        <v>0.5020835940103165</v>
      </c>
      <c r="O199" s="5">
        <f t="shared" si="17"/>
        <v>18.25172692136539</v>
      </c>
      <c r="P199" s="5">
        <f t="shared" si="18"/>
        <v>15.23922535730349</v>
      </c>
      <c r="Q199" s="4">
        <f t="shared" si="19"/>
        <v>-0.61</v>
      </c>
      <c r="R199" s="4">
        <f t="shared" si="20"/>
        <v>10.570651536265514</v>
      </c>
    </row>
    <row r="200" spans="1:18" ht="12.75">
      <c r="A200" s="4">
        <f>'raw data'!H200</f>
        <v>198</v>
      </c>
      <c r="B200" s="10">
        <f>'raw data'!U200</f>
        <v>42010</v>
      </c>
      <c r="C200" s="4">
        <f>'raw data'!R200</f>
        <v>1</v>
      </c>
      <c r="D200" s="1">
        <f>'raw data'!Z200</f>
        <v>8500</v>
      </c>
      <c r="E200" s="1">
        <f>'raw data'!AA200</f>
        <v>153125</v>
      </c>
      <c r="F200" s="2">
        <f>'raw data'!AB200</f>
        <v>773.3585858585859</v>
      </c>
      <c r="G200" s="4">
        <f>'raw data'!A200</f>
        <v>17</v>
      </c>
      <c r="H200" s="4">
        <f>'raw data'!B200</f>
        <v>11.9</v>
      </c>
      <c r="I200" s="4">
        <f>'raw data'!C200</f>
        <v>0.85</v>
      </c>
      <c r="J200" s="5">
        <f>'raw data'!D200</f>
        <v>0.800720648583723</v>
      </c>
      <c r="K200" s="3" t="s">
        <v>11</v>
      </c>
      <c r="L200" s="5">
        <f t="shared" si="21"/>
        <v>17.714579438502742</v>
      </c>
      <c r="M200" s="5">
        <f t="shared" si="15"/>
        <v>16.802017901929677</v>
      </c>
      <c r="N200" s="5">
        <f t="shared" si="16"/>
        <v>0.5447710931008417</v>
      </c>
      <c r="O200" s="5">
        <f t="shared" si="17"/>
        <v>18.4363311812322</v>
      </c>
      <c r="P200" s="5">
        <f t="shared" si="18"/>
        <v>15.167704622627152</v>
      </c>
      <c r="Q200" s="4">
        <f t="shared" si="19"/>
        <v>0.800720648583723</v>
      </c>
      <c r="R200" s="4">
        <f t="shared" si="20"/>
        <v>11.371372184849237</v>
      </c>
    </row>
    <row r="201" spans="1:18" ht="12.75">
      <c r="A201" s="4">
        <f>'raw data'!H201</f>
        <v>199</v>
      </c>
      <c r="B201" s="10">
        <f>'raw data'!U201</f>
        <v>42017</v>
      </c>
      <c r="C201" s="4">
        <f>'raw data'!R201</f>
        <v>1</v>
      </c>
      <c r="D201" s="1">
        <f>'raw data'!Z201</f>
        <v>-10875</v>
      </c>
      <c r="E201" s="1">
        <f>'raw data'!AA201</f>
        <v>142250</v>
      </c>
      <c r="F201" s="2">
        <f>'raw data'!AB201</f>
        <v>714.8241206030151</v>
      </c>
      <c r="G201" s="4">
        <f>'raw data'!A201</f>
        <v>-21.6</v>
      </c>
      <c r="H201" s="4">
        <f>'raw data'!B201</f>
        <v>-15.120000000000001</v>
      </c>
      <c r="I201" s="4">
        <f>'raw data'!C201</f>
        <v>-1.08</v>
      </c>
      <c r="J201" s="5">
        <f>'raw data'!D201</f>
        <v>-1.20249406175772</v>
      </c>
      <c r="K201" s="3" t="str">
        <f>'raw data'!AC201</f>
        <v>stopped, if not worse</v>
      </c>
      <c r="L201" s="5">
        <f t="shared" si="21"/>
        <v>16.512085376745024</v>
      </c>
      <c r="M201" s="5">
        <f t="shared" si="15"/>
        <v>16.802808514305564</v>
      </c>
      <c r="N201" s="5">
        <f t="shared" si="16"/>
        <v>0.5443153031418643</v>
      </c>
      <c r="O201" s="5">
        <f t="shared" si="17"/>
        <v>18.435754423731158</v>
      </c>
      <c r="P201" s="5">
        <f t="shared" si="18"/>
        <v>15.16986260487997</v>
      </c>
      <c r="Q201" s="4">
        <f t="shared" si="19"/>
        <v>-1.20249406175772</v>
      </c>
      <c r="R201" s="4">
        <f t="shared" si="20"/>
        <v>10.168878123091517</v>
      </c>
    </row>
    <row r="202" spans="1:18" ht="12.75">
      <c r="A202" s="4">
        <f>'raw data'!H202</f>
        <v>200</v>
      </c>
      <c r="B202" s="10">
        <f>'raw data'!U202</f>
        <v>42018</v>
      </c>
      <c r="C202" s="4">
        <f>'raw data'!R202</f>
        <v>1</v>
      </c>
      <c r="D202" s="1">
        <f>'raw data'!Z202</f>
        <v>1250</v>
      </c>
      <c r="E202" s="1">
        <f>'raw data'!AA202</f>
        <v>143500</v>
      </c>
      <c r="F202" s="2">
        <f>'raw data'!AB202</f>
        <v>717.5</v>
      </c>
      <c r="G202" s="4">
        <f>'raw data'!A202</f>
        <v>2.4</v>
      </c>
      <c r="H202" s="4">
        <f>'raw data'!B202</f>
        <v>1.68</v>
      </c>
      <c r="I202" s="4">
        <f>'raw data'!C202</f>
        <v>0.12</v>
      </c>
      <c r="J202" s="5">
        <f>'raw data'!D202</f>
        <v>0.383351588170856</v>
      </c>
      <c r="K202" s="3" t="str">
        <f>'raw data'!AC202</f>
        <v>wild night, with take profit great gain, not stopped for 1 pt</v>
      </c>
      <c r="L202" s="5">
        <f t="shared" si="21"/>
        <v>16.89543696491588</v>
      </c>
      <c r="M202" s="5">
        <f t="shared" si="15"/>
        <v>16.819920799021794</v>
      </c>
      <c r="N202" s="5">
        <f t="shared" si="16"/>
        <v>0.5414268911716779</v>
      </c>
      <c r="O202" s="5">
        <f t="shared" si="17"/>
        <v>18.44420147253683</v>
      </c>
      <c r="P202" s="5">
        <f t="shared" si="18"/>
        <v>15.19564012550676</v>
      </c>
      <c r="Q202" s="4">
        <f t="shared" si="19"/>
        <v>0</v>
      </c>
      <c r="R202" s="4">
        <f t="shared" si="20"/>
        <v>10.168878123091517</v>
      </c>
    </row>
    <row r="203" spans="1:18" ht="12.75">
      <c r="A203" s="4">
        <f>'raw data'!H203</f>
        <v>201</v>
      </c>
      <c r="B203" s="10">
        <f>'raw data'!U203</f>
        <v>42019</v>
      </c>
      <c r="C203" s="4">
        <f>'raw data'!R203</f>
        <v>1</v>
      </c>
      <c r="D203" s="1">
        <f>'raw data'!Z203</f>
        <v>-4000</v>
      </c>
      <c r="E203" s="1">
        <f>'raw data'!AA203</f>
        <v>139500</v>
      </c>
      <c r="F203" s="2">
        <f>'raw data'!AB203</f>
        <v>694.0298507462686</v>
      </c>
      <c r="G203" s="4">
        <f>'raw data'!A203</f>
        <v>-8</v>
      </c>
      <c r="H203" s="4">
        <f>'raw data'!B203</f>
        <v>-5.6000000000000005</v>
      </c>
      <c r="I203" s="4">
        <f>'raw data'!C203</f>
        <v>-0.4</v>
      </c>
      <c r="J203" s="5">
        <f>'raw data'!D203</f>
        <v>-0.12561551602854</v>
      </c>
      <c r="K203" s="3" t="str">
        <f>'raw data'!AC203</f>
        <v>wild night, 0,75 pt would have been stopped</v>
      </c>
      <c r="L203" s="5">
        <f t="shared" si="21"/>
        <v>16.769821448887342</v>
      </c>
      <c r="M203" s="5">
        <f t="shared" si="15"/>
        <v>16.83204939209142</v>
      </c>
      <c r="N203" s="5">
        <f t="shared" si="16"/>
        <v>0.5372263044968258</v>
      </c>
      <c r="O203" s="5">
        <f t="shared" si="17"/>
        <v>18.4437283055819</v>
      </c>
      <c r="P203" s="5">
        <f t="shared" si="18"/>
        <v>15.220370478600943</v>
      </c>
      <c r="Q203" s="4">
        <f t="shared" si="19"/>
        <v>-0.12561551602854</v>
      </c>
      <c r="R203" s="4">
        <f t="shared" si="20"/>
        <v>10.043262607062976</v>
      </c>
    </row>
    <row r="204" spans="1:18" ht="12.75">
      <c r="A204" s="4">
        <f>'raw data'!H204</f>
        <v>202</v>
      </c>
      <c r="B204" s="10">
        <f>'raw data'!U204</f>
        <v>42020</v>
      </c>
      <c r="C204" s="4">
        <f>'raw data'!R204</f>
        <v>1</v>
      </c>
      <c r="D204" s="1">
        <f>'raw data'!Z204</f>
        <v>4250</v>
      </c>
      <c r="E204" s="1">
        <f>'raw data'!AA204</f>
        <v>143750</v>
      </c>
      <c r="F204" s="2">
        <f>'raw data'!AB204</f>
        <v>711.6336633663366</v>
      </c>
      <c r="G204" s="4">
        <f>'raw data'!A204</f>
        <v>8.4</v>
      </c>
      <c r="H204" s="4">
        <f>'raw data'!B204</f>
        <v>5.88</v>
      </c>
      <c r="I204" s="4">
        <f>'raw data'!C204</f>
        <v>0.42</v>
      </c>
      <c r="J204" s="5">
        <f>'raw data'!D204</f>
        <v>0.381887615930174</v>
      </c>
      <c r="K204" s="3">
        <f>'raw data'!AC204</f>
        <v>0</v>
      </c>
      <c r="L204" s="5">
        <f t="shared" si="21"/>
        <v>17.151709064817517</v>
      </c>
      <c r="M204" s="5">
        <f t="shared" si="15"/>
        <v>16.865371662693143</v>
      </c>
      <c r="N204" s="5">
        <f t="shared" si="16"/>
        <v>0.5352492988093237</v>
      </c>
      <c r="O204" s="5">
        <f t="shared" si="17"/>
        <v>18.471119559121114</v>
      </c>
      <c r="P204" s="5">
        <f t="shared" si="18"/>
        <v>15.259623766265172</v>
      </c>
      <c r="Q204" s="4">
        <f t="shared" si="19"/>
        <v>0</v>
      </c>
      <c r="R204" s="4">
        <f t="shared" si="20"/>
        <v>10.043262607062976</v>
      </c>
    </row>
    <row r="205" spans="1:18" ht="12.75">
      <c r="A205" s="4">
        <f>'raw data'!H205</f>
        <v>203</v>
      </c>
      <c r="B205" s="10">
        <f>'raw data'!U205</f>
        <v>42026</v>
      </c>
      <c r="C205" s="4">
        <f>'raw data'!R205</f>
        <v>0</v>
      </c>
      <c r="D205" s="1">
        <f>'raw data'!Z205</f>
        <v>1125</v>
      </c>
      <c r="E205" s="1">
        <f>'raw data'!AA205</f>
        <v>144875</v>
      </c>
      <c r="F205" s="2">
        <f>'raw data'!AB205</f>
        <v>713.6699507389162</v>
      </c>
      <c r="G205" s="4">
        <f>'raw data'!A205</f>
        <v>2.2</v>
      </c>
      <c r="H205" s="4">
        <f>'raw data'!B205</f>
        <v>1.54</v>
      </c>
      <c r="I205" s="4">
        <f>'raw data'!C205</f>
        <v>0.11</v>
      </c>
      <c r="J205" s="5">
        <f>'raw data'!D205</f>
        <v>0.15041242115478</v>
      </c>
      <c r="K205" s="3">
        <f>'raw data'!AC205</f>
        <v>0</v>
      </c>
      <c r="L205" s="5">
        <f t="shared" si="21"/>
        <v>17.302121485972297</v>
      </c>
      <c r="M205" s="5">
        <f t="shared" si="15"/>
        <v>16.87926828681086</v>
      </c>
      <c r="N205" s="5">
        <f t="shared" si="16"/>
        <v>0.5431394878879309</v>
      </c>
      <c r="O205" s="5">
        <f t="shared" si="17"/>
        <v>18.508686750474652</v>
      </c>
      <c r="P205" s="5">
        <f t="shared" si="18"/>
        <v>15.249849823147066</v>
      </c>
      <c r="Q205" s="4">
        <f t="shared" si="19"/>
        <v>0.15041242115478</v>
      </c>
      <c r="R205" s="4">
        <f t="shared" si="20"/>
        <v>10.193675028217756</v>
      </c>
    </row>
    <row r="206" spans="1:18" ht="12.75">
      <c r="A206" s="4">
        <f>'raw data'!H206</f>
        <v>204</v>
      </c>
      <c r="B206" s="10">
        <f>'raw data'!U206</f>
        <v>42031</v>
      </c>
      <c r="C206" s="4">
        <f>'raw data'!R206</f>
        <v>1</v>
      </c>
      <c r="D206" s="1">
        <f>'raw data'!Z206</f>
        <v>2500</v>
      </c>
      <c r="E206" s="1">
        <f>'raw data'!AA206</f>
        <v>147375</v>
      </c>
      <c r="F206" s="2">
        <f>'raw data'!AB206</f>
        <v>722.4264705882352</v>
      </c>
      <c r="G206" s="4">
        <f>'raw data'!A206</f>
        <v>5</v>
      </c>
      <c r="H206" s="4">
        <f>'raw data'!B206</f>
        <v>3.5</v>
      </c>
      <c r="I206" s="4">
        <f>'raw data'!C206</f>
        <v>0.25</v>
      </c>
      <c r="J206" s="5">
        <f>'raw data'!D206</f>
        <v>0.7053368846798751</v>
      </c>
      <c r="K206" s="3">
        <f>'raw data'!AC206</f>
        <v>0</v>
      </c>
      <c r="L206" s="5">
        <f t="shared" si="21"/>
        <v>18.007458370652174</v>
      </c>
      <c r="M206" s="5">
        <f t="shared" si="15"/>
        <v>17.0188142043392</v>
      </c>
      <c r="N206" s="5">
        <f t="shared" si="16"/>
        <v>0.4427007945906979</v>
      </c>
      <c r="O206" s="5">
        <f t="shared" si="17"/>
        <v>18.346916588111295</v>
      </c>
      <c r="P206" s="5">
        <f t="shared" si="18"/>
        <v>15.690711820567106</v>
      </c>
      <c r="Q206" s="4">
        <f t="shared" si="19"/>
        <v>0.7053368846798751</v>
      </c>
      <c r="R206" s="4">
        <f t="shared" si="20"/>
        <v>10.899011912897631</v>
      </c>
    </row>
    <row r="207" spans="1:18" ht="12.75">
      <c r="A207" s="4">
        <f>'raw data'!H207</f>
        <v>205</v>
      </c>
      <c r="B207" s="10">
        <f>'raw data'!U207</f>
        <v>42034</v>
      </c>
      <c r="C207" s="4">
        <f>'raw data'!R207</f>
        <v>1</v>
      </c>
      <c r="D207" s="1">
        <f>'raw data'!Z207</f>
        <v>3000</v>
      </c>
      <c r="E207" s="1">
        <f>'raw data'!AA207</f>
        <v>150375</v>
      </c>
      <c r="F207" s="2">
        <f>'raw data'!AB207</f>
        <v>733.5365853658536</v>
      </c>
      <c r="G207" s="4">
        <f>'raw data'!A207</f>
        <v>6.000000000000001</v>
      </c>
      <c r="H207" s="4">
        <f>'raw data'!B207</f>
        <v>4.200000000000001</v>
      </c>
      <c r="I207" s="4">
        <f>'raw data'!C207</f>
        <v>0.30000000000000004</v>
      </c>
      <c r="J207" s="5">
        <f>'raw data'!D207</f>
        <v>0.30082727500627904</v>
      </c>
      <c r="K207" s="3">
        <f>'raw data'!AC207</f>
        <v>0</v>
      </c>
      <c r="L207" s="5">
        <f t="shared" si="21"/>
        <v>18.30828564565845</v>
      </c>
      <c r="M207" s="5">
        <f t="shared" si="15"/>
        <v>17.11568956206602</v>
      </c>
      <c r="N207" s="5">
        <f t="shared" si="16"/>
        <v>0.5015127374555227</v>
      </c>
      <c r="O207" s="5">
        <f t="shared" si="17"/>
        <v>18.62022777443259</v>
      </c>
      <c r="P207" s="5">
        <f t="shared" si="18"/>
        <v>15.611151349699451</v>
      </c>
      <c r="Q207" s="4">
        <f t="shared" si="19"/>
        <v>0</v>
      </c>
      <c r="R207" s="4">
        <f t="shared" si="20"/>
        <v>10.899011912897631</v>
      </c>
    </row>
    <row r="208" spans="1:18" ht="12.75">
      <c r="A208" s="4">
        <f>'raw data'!H208</f>
        <v>206</v>
      </c>
      <c r="B208" s="10">
        <f>'raw data'!U208</f>
        <v>42044</v>
      </c>
      <c r="C208" s="4">
        <f>'raw data'!R208</f>
        <v>1</v>
      </c>
      <c r="D208" s="1">
        <f>'raw data'!Z208</f>
        <v>6375</v>
      </c>
      <c r="E208" s="1">
        <f>'raw data'!AA208</f>
        <v>156750</v>
      </c>
      <c r="F208" s="2">
        <f>'raw data'!AB208</f>
        <v>760.9223300970874</v>
      </c>
      <c r="G208" s="4">
        <f>'raw data'!A208</f>
        <v>12.4</v>
      </c>
      <c r="H208" s="4">
        <f>'raw data'!B208</f>
        <v>8.68</v>
      </c>
      <c r="I208" s="4">
        <f>'raw data'!C208</f>
        <v>0.62</v>
      </c>
      <c r="J208" s="5">
        <f>'raw data'!D208</f>
        <v>0.610858622880321</v>
      </c>
      <c r="K208" s="3">
        <f>'raw data'!AC208</f>
        <v>0</v>
      </c>
      <c r="L208" s="5">
        <f t="shared" si="21"/>
        <v>18.919144268538773</v>
      </c>
      <c r="M208" s="5">
        <f t="shared" si="15"/>
        <v>17.23489977624338</v>
      </c>
      <c r="N208" s="5">
        <f t="shared" si="16"/>
        <v>0.6244889613669755</v>
      </c>
      <c r="O208" s="5">
        <f t="shared" si="17"/>
        <v>19.10836666034431</v>
      </c>
      <c r="P208" s="5">
        <f t="shared" si="18"/>
        <v>15.361432892142455</v>
      </c>
      <c r="Q208" s="4">
        <f t="shared" si="19"/>
        <v>0.610858622880321</v>
      </c>
      <c r="R208" s="4">
        <f t="shared" si="20"/>
        <v>11.509870535777953</v>
      </c>
    </row>
    <row r="209" spans="1:18" ht="12.75">
      <c r="A209" s="4">
        <f>'raw data'!H209</f>
        <v>207</v>
      </c>
      <c r="B209" s="10">
        <f>'raw data'!U209</f>
        <v>42047</v>
      </c>
      <c r="C209" s="4">
        <f>'raw data'!R209</f>
        <v>0</v>
      </c>
      <c r="D209" s="1">
        <f>'raw data'!Z209</f>
        <v>-750</v>
      </c>
      <c r="E209" s="1">
        <f>'raw data'!AA209</f>
        <v>156000</v>
      </c>
      <c r="F209" s="2">
        <f>'raw data'!AB209</f>
        <v>753.6231884057971</v>
      </c>
      <c r="G209" s="4">
        <f>'raw data'!A209</f>
        <v>-1.4000000000000001</v>
      </c>
      <c r="H209" s="4">
        <f>'raw data'!B209</f>
        <v>-0.9800000000000001</v>
      </c>
      <c r="I209" s="4">
        <f>'raw data'!C209</f>
        <v>-0.07</v>
      </c>
      <c r="J209" s="5">
        <f>'raw data'!D209</f>
        <v>-0.0717978173463554</v>
      </c>
      <c r="K209" s="3">
        <f>'raw data'!AC209</f>
        <v>0</v>
      </c>
      <c r="L209" s="5">
        <f t="shared" si="21"/>
        <v>18.84734645119242</v>
      </c>
      <c r="M209" s="5">
        <f t="shared" si="15"/>
        <v>17.34699205157197</v>
      </c>
      <c r="N209" s="5">
        <f t="shared" si="16"/>
        <v>0.7019630602462091</v>
      </c>
      <c r="O209" s="5">
        <f t="shared" si="17"/>
        <v>19.4528812323106</v>
      </c>
      <c r="P209" s="5">
        <f t="shared" si="18"/>
        <v>15.241102870833343</v>
      </c>
      <c r="Q209" s="4">
        <f t="shared" si="19"/>
        <v>-0.0717978173463554</v>
      </c>
      <c r="R209" s="4">
        <f t="shared" si="20"/>
        <v>11.438072718431597</v>
      </c>
    </row>
    <row r="210" spans="1:18" ht="12.75">
      <c r="A210" s="4">
        <f>'raw data'!H210</f>
        <v>208</v>
      </c>
      <c r="B210" s="10">
        <f>'raw data'!U210</f>
        <v>42048</v>
      </c>
      <c r="C210" s="4">
        <f>'raw data'!R210</f>
        <v>0</v>
      </c>
      <c r="D210" s="1">
        <f>'raw data'!Z210</f>
        <v>1375</v>
      </c>
      <c r="E210" s="1">
        <f>'raw data'!AA210</f>
        <v>157375</v>
      </c>
      <c r="F210" s="2">
        <f>'raw data'!AB210</f>
        <v>756.6105769230769</v>
      </c>
      <c r="G210" s="4">
        <f>'raw data'!A210</f>
        <v>2.6</v>
      </c>
      <c r="H210" s="4">
        <f>'raw data'!B210</f>
        <v>1.82</v>
      </c>
      <c r="I210" s="4">
        <f>'raw data'!C210</f>
        <v>0.13</v>
      </c>
      <c r="J210" s="5">
        <f>'raw data'!D210</f>
        <v>0.18114214891791203</v>
      </c>
      <c r="K210" s="3">
        <f>'raw data'!AC210</f>
        <v>0</v>
      </c>
      <c r="L210" s="5">
        <f t="shared" si="21"/>
        <v>19.02848860011033</v>
      </c>
      <c r="M210" s="5">
        <f t="shared" si="15"/>
        <v>17.466905890212818</v>
      </c>
      <c r="N210" s="5">
        <f t="shared" si="16"/>
        <v>0.7742011434522322</v>
      </c>
      <c r="O210" s="5">
        <f t="shared" si="17"/>
        <v>19.789509320569515</v>
      </c>
      <c r="P210" s="5">
        <f t="shared" si="18"/>
        <v>15.144302459856121</v>
      </c>
      <c r="Q210" s="4">
        <f t="shared" si="19"/>
        <v>0.18114214891791203</v>
      </c>
      <c r="R210" s="4">
        <f t="shared" si="20"/>
        <v>11.619214867349509</v>
      </c>
    </row>
    <row r="211" spans="1:18" ht="12.75">
      <c r="A211" s="4">
        <f>'raw data'!H211</f>
        <v>209</v>
      </c>
      <c r="B211" s="10">
        <f>'raw data'!U211</f>
        <v>42052</v>
      </c>
      <c r="C211" s="4">
        <f>'raw data'!R211</f>
        <v>0</v>
      </c>
      <c r="D211" s="1">
        <f>'raw data'!Z211</f>
        <v>2500</v>
      </c>
      <c r="E211" s="1">
        <f>'raw data'!AA211</f>
        <v>159875</v>
      </c>
      <c r="F211" s="2">
        <f>'raw data'!AB211</f>
        <v>764.9521531100479</v>
      </c>
      <c r="G211" s="4">
        <f>'raw data'!A211</f>
        <v>4.8</v>
      </c>
      <c r="H211" s="4">
        <f>'raw data'!B211</f>
        <v>3.36</v>
      </c>
      <c r="I211" s="4">
        <f>'raw data'!C211</f>
        <v>0.24</v>
      </c>
      <c r="J211" s="5">
        <f>'raw data'!D211</f>
        <v>0.21417352815192803</v>
      </c>
      <c r="K211" s="3">
        <f>'raw data'!AC211</f>
        <v>0</v>
      </c>
      <c r="L211" s="5">
        <f t="shared" si="21"/>
        <v>19.242662128262257</v>
      </c>
      <c r="M211" s="5">
        <f t="shared" si="15"/>
        <v>17.5985119795703</v>
      </c>
      <c r="N211" s="5">
        <f t="shared" si="16"/>
        <v>0.8417371076060362</v>
      </c>
      <c r="O211" s="5">
        <f t="shared" si="17"/>
        <v>20.12372330238841</v>
      </c>
      <c r="P211" s="5">
        <f t="shared" si="18"/>
        <v>15.073300656752192</v>
      </c>
      <c r="Q211" s="4">
        <f t="shared" si="19"/>
        <v>0.21417352815192803</v>
      </c>
      <c r="R211" s="4">
        <f t="shared" si="20"/>
        <v>11.833388395501437</v>
      </c>
    </row>
    <row r="212" spans="1:18" ht="12.75">
      <c r="A212" s="4">
        <f>'raw data'!H212</f>
        <v>210</v>
      </c>
      <c r="B212" s="10">
        <f>'raw data'!U212</f>
        <v>42062</v>
      </c>
      <c r="C212" s="4">
        <f>'raw data'!R212</f>
        <v>1</v>
      </c>
      <c r="D212" s="1">
        <f>'raw data'!Z212</f>
        <v>-1125</v>
      </c>
      <c r="E212" s="1">
        <f>'raw data'!AA212</f>
        <v>158750</v>
      </c>
      <c r="F212" s="2">
        <f>'raw data'!AB212</f>
        <v>755.952380952381</v>
      </c>
      <c r="G212" s="4">
        <f>'raw data'!A212</f>
        <v>-2.2</v>
      </c>
      <c r="H212" s="4">
        <f>'raw data'!B212</f>
        <v>-1.54</v>
      </c>
      <c r="I212" s="4">
        <f>'raw data'!C212</f>
        <v>-0.11</v>
      </c>
      <c r="J212" s="5">
        <f>'raw data'!D212</f>
        <v>-0.056963827969241695</v>
      </c>
      <c r="K212" s="3">
        <f>'raw data'!AC212</f>
        <v>0</v>
      </c>
      <c r="L212" s="5">
        <f t="shared" si="21"/>
        <v>19.185698300293016</v>
      </c>
      <c r="M212" s="5">
        <f t="shared" si="15"/>
        <v>17.70694467427729</v>
      </c>
      <c r="N212" s="5">
        <f t="shared" si="16"/>
        <v>0.9005205716760658</v>
      </c>
      <c r="O212" s="5">
        <f t="shared" si="17"/>
        <v>20.408506389305487</v>
      </c>
      <c r="P212" s="5">
        <f t="shared" si="18"/>
        <v>15.00538295924909</v>
      </c>
      <c r="Q212" s="4">
        <f t="shared" si="19"/>
        <v>-0.056963827969241695</v>
      </c>
      <c r="R212" s="4">
        <f t="shared" si="20"/>
        <v>11.776424567532196</v>
      </c>
    </row>
    <row r="213" spans="1:18" ht="12.75">
      <c r="A213" s="4">
        <f>'raw data'!H213</f>
        <v>211</v>
      </c>
      <c r="B213" s="10">
        <f>'raw data'!U213</f>
        <v>42066</v>
      </c>
      <c r="C213" s="4">
        <f>'raw data'!R213</f>
        <v>1</v>
      </c>
      <c r="D213" s="1">
        <f>'raw data'!Z213</f>
        <v>-2875</v>
      </c>
      <c r="E213" s="1">
        <f>'raw data'!AA213</f>
        <v>155875</v>
      </c>
      <c r="F213" s="2">
        <f>'raw data'!AB213</f>
        <v>738.7440758293839</v>
      </c>
      <c r="G213" s="4">
        <f>'raw data'!A213</f>
        <v>-5.4</v>
      </c>
      <c r="H213" s="4">
        <f>'raw data'!B213</f>
        <v>-3.7800000000000002</v>
      </c>
      <c r="I213" s="4">
        <f>'raw data'!C213</f>
        <v>-0.27</v>
      </c>
      <c r="J213" s="5">
        <f>'raw data'!D213</f>
        <v>-0.341038272072754</v>
      </c>
      <c r="K213" s="3">
        <f>'raw data'!AC213</f>
        <v>0</v>
      </c>
      <c r="L213" s="5">
        <f t="shared" si="21"/>
        <v>18.84466002822026</v>
      </c>
      <c r="M213" s="5">
        <f t="shared" si="15"/>
        <v>17.79326911328298</v>
      </c>
      <c r="N213" s="5">
        <f t="shared" si="16"/>
        <v>0.923566103526055</v>
      </c>
      <c r="O213" s="5">
        <f t="shared" si="17"/>
        <v>20.563967423861147</v>
      </c>
      <c r="P213" s="5">
        <f t="shared" si="18"/>
        <v>15.022570802704816</v>
      </c>
      <c r="Q213" s="4">
        <f t="shared" si="19"/>
        <v>-0.341038272072754</v>
      </c>
      <c r="R213" s="4">
        <f t="shared" si="20"/>
        <v>11.435386295459441</v>
      </c>
    </row>
    <row r="214" spans="1:18" ht="12.75">
      <c r="A214" s="4">
        <f>'raw data'!H214</f>
        <v>212</v>
      </c>
      <c r="B214" s="10">
        <f>'raw data'!U214</f>
        <v>42069</v>
      </c>
      <c r="C214" s="4">
        <f>'raw data'!R214</f>
        <v>1</v>
      </c>
      <c r="D214" s="1">
        <f>'raw data'!Z214</f>
        <v>1250</v>
      </c>
      <c r="E214" s="1">
        <f>'raw data'!AA214</f>
        <v>157125</v>
      </c>
      <c r="F214" s="2">
        <f>'raw data'!AB214</f>
        <v>741.1556603773585</v>
      </c>
      <c r="G214" s="4">
        <f>'raw data'!A214</f>
        <v>2.4</v>
      </c>
      <c r="H214" s="4">
        <f>'raw data'!B214</f>
        <v>1.68</v>
      </c>
      <c r="I214" s="4">
        <f>'raw data'!C214</f>
        <v>0.12</v>
      </c>
      <c r="J214" s="5">
        <f>'raw data'!D214</f>
        <v>0.11566265060241401</v>
      </c>
      <c r="K214" s="3">
        <f>'raw data'!AC214</f>
        <v>0</v>
      </c>
      <c r="L214" s="5">
        <f t="shared" si="21"/>
        <v>18.960322678822674</v>
      </c>
      <c r="M214" s="5">
        <f t="shared" si="15"/>
        <v>17.867656661192093</v>
      </c>
      <c r="N214" s="5">
        <f t="shared" si="16"/>
        <v>0.9557309042539743</v>
      </c>
      <c r="O214" s="5">
        <f t="shared" si="17"/>
        <v>20.734849373954017</v>
      </c>
      <c r="P214" s="5">
        <f t="shared" si="18"/>
        <v>15.00046394843017</v>
      </c>
      <c r="Q214" s="4">
        <f t="shared" si="19"/>
        <v>0.11566265060241401</v>
      </c>
      <c r="R214" s="4">
        <f t="shared" si="20"/>
        <v>11.551048946061854</v>
      </c>
    </row>
    <row r="215" spans="1:18" ht="12.75">
      <c r="A215" s="4">
        <f>'raw data'!H215</f>
        <v>213</v>
      </c>
      <c r="B215" s="10">
        <f>'raw data'!U215</f>
        <v>42073</v>
      </c>
      <c r="C215" s="4">
        <f>'raw data'!R215</f>
        <v>1</v>
      </c>
      <c r="D215" s="1">
        <f>'raw data'!Z215</f>
        <v>2250</v>
      </c>
      <c r="E215" s="1">
        <f>'raw data'!AA215</f>
        <v>159375</v>
      </c>
      <c r="F215" s="2">
        <f>'raw data'!AB215</f>
        <v>748.2394366197183</v>
      </c>
      <c r="G215" s="4">
        <f>'raw data'!A215</f>
        <v>4.4</v>
      </c>
      <c r="H215" s="4">
        <f>'raw data'!B215</f>
        <v>3.08</v>
      </c>
      <c r="I215" s="4">
        <f>'raw data'!C215</f>
        <v>0.22</v>
      </c>
      <c r="J215" s="5">
        <f>'raw data'!D215</f>
        <v>0.15123426675773402</v>
      </c>
      <c r="K215" s="3">
        <f>'raw data'!AC215</f>
        <v>0</v>
      </c>
      <c r="L215" s="5">
        <f t="shared" si="21"/>
        <v>19.111556945580407</v>
      </c>
      <c r="M215" s="5">
        <f aca="true" t="shared" si="22" ref="M215:M278">AVERAGE(L196:L215)</f>
        <v>17.98756076841587</v>
      </c>
      <c r="N215" s="5">
        <f aca="true" t="shared" si="23" ref="N215:N278">STDEV(L196:L215)</f>
        <v>0.9537356446692338</v>
      </c>
      <c r="O215" s="5">
        <f aca="true" t="shared" si="24" ref="O215:O278">M215+$O$421*N215</f>
        <v>20.848767702423572</v>
      </c>
      <c r="P215" s="5">
        <f aca="true" t="shared" si="25" ref="P215:P278">M215-$O$421*N215</f>
        <v>15.126353834408171</v>
      </c>
      <c r="Q215" s="4">
        <f aca="true" t="shared" si="26" ref="Q215:Q278">IF(O214&gt;O213,J215,0)</f>
        <v>0.15123426675773402</v>
      </c>
      <c r="R215" s="4">
        <f aca="true" t="shared" si="27" ref="R215:R278">R214+Q215</f>
        <v>11.702283212819589</v>
      </c>
    </row>
    <row r="216" spans="1:18" ht="12.75">
      <c r="A216" s="4">
        <f>'raw data'!H216</f>
        <v>214</v>
      </c>
      <c r="B216" s="10">
        <f>'raw data'!U216</f>
        <v>42074</v>
      </c>
      <c r="C216" s="4">
        <f>'raw data'!R216</f>
        <v>1</v>
      </c>
      <c r="D216" s="1">
        <f>'raw data'!Z216</f>
        <v>3750</v>
      </c>
      <c r="E216" s="1">
        <f>'raw data'!AA216</f>
        <v>163125</v>
      </c>
      <c r="F216" s="2">
        <f>'raw data'!AB216</f>
        <v>762.2663551401869</v>
      </c>
      <c r="G216" s="4">
        <f>'raw data'!A216</f>
        <v>7.4</v>
      </c>
      <c r="H216" s="4">
        <f>'raw data'!B216</f>
        <v>5.18</v>
      </c>
      <c r="I216" s="4">
        <f>'raw data'!C216</f>
        <v>0.37</v>
      </c>
      <c r="J216" s="5">
        <f>'raw data'!D216</f>
        <v>0.371638141809286</v>
      </c>
      <c r="K216" s="3">
        <f>'raw data'!AC216</f>
        <v>0</v>
      </c>
      <c r="L216" s="5">
        <f t="shared" si="21"/>
        <v>19.483195087389692</v>
      </c>
      <c r="M216" s="5">
        <f t="shared" si="22"/>
        <v>18.09891750800266</v>
      </c>
      <c r="N216" s="5">
        <f t="shared" si="23"/>
        <v>0.9930401095348168</v>
      </c>
      <c r="O216" s="5">
        <f t="shared" si="24"/>
        <v>21.07803783660711</v>
      </c>
      <c r="P216" s="5">
        <f t="shared" si="25"/>
        <v>15.11979717939821</v>
      </c>
      <c r="Q216" s="4">
        <f t="shared" si="26"/>
        <v>0.371638141809286</v>
      </c>
      <c r="R216" s="4">
        <f t="shared" si="27"/>
        <v>12.073921354628876</v>
      </c>
    </row>
    <row r="217" spans="1:18" ht="12.75">
      <c r="A217" s="4">
        <f>'raw data'!H217</f>
        <v>215</v>
      </c>
      <c r="B217" s="10">
        <f>'raw data'!U217</f>
        <v>42082</v>
      </c>
      <c r="C217" s="4">
        <f>'raw data'!R217</f>
        <v>1</v>
      </c>
      <c r="D217" s="1">
        <f>'raw data'!Z217</f>
        <v>6750</v>
      </c>
      <c r="E217" s="1">
        <f>'raw data'!AA217</f>
        <v>169875</v>
      </c>
      <c r="F217" s="2">
        <f>'raw data'!AB217</f>
        <v>790.1162790697674</v>
      </c>
      <c r="G217" s="4">
        <f>'raw data'!A217</f>
        <v>13</v>
      </c>
      <c r="H217" s="4">
        <f>'raw data'!B217</f>
        <v>9.1</v>
      </c>
      <c r="I217" s="4">
        <f>'raw data'!C217</f>
        <v>0.65</v>
      </c>
      <c r="J217" s="5">
        <f>'raw data'!D217</f>
        <v>0.55</v>
      </c>
      <c r="K217" s="3">
        <f>'raw data'!AC217</f>
        <v>0</v>
      </c>
      <c r="L217" s="5">
        <f t="shared" si="21"/>
        <v>20.033195087389693</v>
      </c>
      <c r="M217" s="5">
        <f t="shared" si="22"/>
        <v>18.23777424758945</v>
      </c>
      <c r="N217" s="5">
        <f t="shared" si="23"/>
        <v>1.0608299162966985</v>
      </c>
      <c r="O217" s="5">
        <f t="shared" si="24"/>
        <v>21.420263996479544</v>
      </c>
      <c r="P217" s="5">
        <f t="shared" si="25"/>
        <v>15.055284498699354</v>
      </c>
      <c r="Q217" s="4">
        <f t="shared" si="26"/>
        <v>0.55</v>
      </c>
      <c r="R217" s="4">
        <f t="shared" si="27"/>
        <v>12.623921354628877</v>
      </c>
    </row>
    <row r="218" spans="1:18" ht="12.75">
      <c r="A218" s="4">
        <f>'raw data'!H218</f>
        <v>216</v>
      </c>
      <c r="B218" s="10">
        <f>'raw data'!U218</f>
        <v>42083</v>
      </c>
      <c r="C218" s="4">
        <f>'raw data'!R218</f>
        <v>1</v>
      </c>
      <c r="D218" s="1">
        <f>'raw data'!Z218</f>
        <v>500</v>
      </c>
      <c r="E218" s="1">
        <f>'raw data'!AA218</f>
        <v>170375</v>
      </c>
      <c r="F218" s="2">
        <f>'raw data'!AB218</f>
        <v>788.7731481481482</v>
      </c>
      <c r="G218" s="4">
        <f>'raw data'!A218</f>
        <v>1</v>
      </c>
      <c r="H218" s="4">
        <f>'raw data'!B218</f>
        <v>0.7000000000000001</v>
      </c>
      <c r="I218" s="4">
        <f>'raw data'!C218</f>
        <v>0.05</v>
      </c>
      <c r="J218" s="5">
        <f>'raw data'!D218</f>
        <v>0</v>
      </c>
      <c r="K218" s="3">
        <f>'raw data'!AC218</f>
        <v>0</v>
      </c>
      <c r="L218" s="5">
        <f t="shared" si="21"/>
        <v>20.033195087389693</v>
      </c>
      <c r="M218" s="5">
        <f t="shared" si="22"/>
        <v>18.36324106246298</v>
      </c>
      <c r="N218" s="5">
        <f t="shared" si="23"/>
        <v>1.118760225322025</v>
      </c>
      <c r="O218" s="5">
        <f t="shared" si="24"/>
        <v>21.719521738429055</v>
      </c>
      <c r="P218" s="5">
        <f t="shared" si="25"/>
        <v>15.006960386496903</v>
      </c>
      <c r="Q218" s="4">
        <f t="shared" si="26"/>
        <v>0</v>
      </c>
      <c r="R218" s="4">
        <f t="shared" si="27"/>
        <v>12.623921354628877</v>
      </c>
    </row>
    <row r="219" spans="1:18" ht="12.75">
      <c r="A219" s="4">
        <f>'raw data'!H219</f>
        <v>217</v>
      </c>
      <c r="B219" s="10">
        <f>'raw data'!U219</f>
        <v>42088</v>
      </c>
      <c r="C219" s="4">
        <f>'raw data'!R219</f>
        <v>1</v>
      </c>
      <c r="D219" s="1">
        <f>'raw data'!Z219</f>
        <v>-7750</v>
      </c>
      <c r="E219" s="1">
        <f>'raw data'!AA219</f>
        <v>162625</v>
      </c>
      <c r="F219" s="2">
        <f>'raw data'!AB219</f>
        <v>749.4239631336405</v>
      </c>
      <c r="G219" s="4">
        <f>'raw data'!A219</f>
        <v>-15</v>
      </c>
      <c r="H219" s="4">
        <f>'raw data'!B219</f>
        <v>-10.5</v>
      </c>
      <c r="I219" s="4">
        <f>'raw data'!C219</f>
        <v>-0.75</v>
      </c>
      <c r="J219" s="5">
        <f>'raw data'!D219</f>
        <v>-0.39</v>
      </c>
      <c r="K219" s="3" t="str">
        <f>'raw data'!AC219</f>
        <v>stopped </v>
      </c>
      <c r="L219" s="5">
        <f t="shared" si="21"/>
        <v>19.643195087389692</v>
      </c>
      <c r="M219" s="5">
        <f t="shared" si="22"/>
        <v>18.499707877336512</v>
      </c>
      <c r="N219" s="5">
        <f t="shared" si="23"/>
        <v>1.0989462391959617</v>
      </c>
      <c r="O219" s="5">
        <f t="shared" si="24"/>
        <v>21.796546594924397</v>
      </c>
      <c r="P219" s="5">
        <f t="shared" si="25"/>
        <v>15.202869159748627</v>
      </c>
      <c r="Q219" s="4">
        <f t="shared" si="26"/>
        <v>-0.39</v>
      </c>
      <c r="R219" s="4">
        <f t="shared" si="27"/>
        <v>12.233921354628876</v>
      </c>
    </row>
    <row r="220" spans="1:18" ht="12.75">
      <c r="A220" s="4">
        <f>'raw data'!H220</f>
        <v>218</v>
      </c>
      <c r="B220" s="10">
        <f>'raw data'!U220</f>
        <v>42089</v>
      </c>
      <c r="C220" s="4">
        <f>'raw data'!R220</f>
        <v>1</v>
      </c>
      <c r="D220" s="1">
        <f>'raw data'!Z220</f>
        <v>-1125</v>
      </c>
      <c r="E220" s="1">
        <f>'raw data'!AA220</f>
        <v>161500</v>
      </c>
      <c r="F220" s="2">
        <f>'raw data'!AB220</f>
        <v>740.8256880733945</v>
      </c>
      <c r="G220" s="4">
        <f>'raw data'!A220</f>
        <v>-2.2</v>
      </c>
      <c r="H220" s="4">
        <f>'raw data'!B220</f>
        <v>-1.54</v>
      </c>
      <c r="I220" s="4">
        <f>'raw data'!C220</f>
        <v>-0.11</v>
      </c>
      <c r="J220" s="5">
        <f>'raw data'!D220</f>
        <v>-0.07</v>
      </c>
      <c r="K220" s="3">
        <f>'raw data'!AC220</f>
        <v>0</v>
      </c>
      <c r="L220" s="5">
        <f t="shared" si="21"/>
        <v>19.573195087389692</v>
      </c>
      <c r="M220" s="5">
        <f t="shared" si="22"/>
        <v>18.592638659780864</v>
      </c>
      <c r="N220" s="5">
        <f t="shared" si="23"/>
        <v>1.1076100257663326</v>
      </c>
      <c r="O220" s="5">
        <f t="shared" si="24"/>
        <v>21.915468737079863</v>
      </c>
      <c r="P220" s="5">
        <f t="shared" si="25"/>
        <v>15.269808582481865</v>
      </c>
      <c r="Q220" s="4">
        <f t="shared" si="26"/>
        <v>-0.07</v>
      </c>
      <c r="R220" s="4">
        <f t="shared" si="27"/>
        <v>12.163921354628876</v>
      </c>
    </row>
    <row r="221" spans="1:18" ht="12.75">
      <c r="A221" s="4">
        <f>'raw data'!H221</f>
        <v>219</v>
      </c>
      <c r="B221" s="10">
        <f>'raw data'!U221</f>
        <v>42094</v>
      </c>
      <c r="C221" s="4">
        <f>'raw data'!R221</f>
        <v>1</v>
      </c>
      <c r="D221" s="1">
        <f>'raw data'!Z221</f>
        <v>-9500</v>
      </c>
      <c r="E221" s="1">
        <f>'raw data'!AA221</f>
        <v>152000</v>
      </c>
      <c r="F221" s="2">
        <f>'raw data'!AB221</f>
        <v>694.0639269406392</v>
      </c>
      <c r="G221" s="4">
        <f>'raw data'!A221</f>
        <v>-18.400000000000002</v>
      </c>
      <c r="H221" s="4">
        <f>'raw data'!B221</f>
        <v>-12.88</v>
      </c>
      <c r="I221" s="4">
        <f>'raw data'!C221</f>
        <v>-0.92</v>
      </c>
      <c r="J221" s="5">
        <f>'raw data'!D221</f>
        <v>-0.06</v>
      </c>
      <c r="K221" s="3" t="str">
        <f>'raw data'!AC221</f>
        <v>stopped with bad slippage of 4,5 ES points then ES recovered</v>
      </c>
      <c r="L221" s="5">
        <f t="shared" si="21"/>
        <v>19.513195087389693</v>
      </c>
      <c r="M221" s="5">
        <f t="shared" si="22"/>
        <v>18.7426941453131</v>
      </c>
      <c r="N221" s="5">
        <f t="shared" si="23"/>
        <v>1.0098876595281656</v>
      </c>
      <c r="O221" s="5">
        <f t="shared" si="24"/>
        <v>21.772357123897596</v>
      </c>
      <c r="P221" s="5">
        <f t="shared" si="25"/>
        <v>15.713031166728602</v>
      </c>
      <c r="Q221" s="4">
        <f t="shared" si="26"/>
        <v>-0.06</v>
      </c>
      <c r="R221" s="4">
        <f t="shared" si="27"/>
        <v>12.103921354628875</v>
      </c>
    </row>
    <row r="222" spans="1:18" ht="12.75">
      <c r="A222" s="4">
        <f>'raw data'!H222</f>
        <v>220</v>
      </c>
      <c r="B222" s="10">
        <f>'raw data'!U222</f>
        <v>42095</v>
      </c>
      <c r="C222" s="4">
        <f>'raw data'!R222</f>
        <v>1</v>
      </c>
      <c r="D222" s="1">
        <f>'raw data'!Z222</f>
        <v>-1375</v>
      </c>
      <c r="E222" s="1">
        <f>'raw data'!AA222</f>
        <v>150625</v>
      </c>
      <c r="F222" s="2">
        <f>'raw data'!AB222</f>
        <v>684.6590909090909</v>
      </c>
      <c r="G222" s="4">
        <f>'raw data'!A222</f>
        <v>-2.6</v>
      </c>
      <c r="H222" s="4">
        <f>'raw data'!B222</f>
        <v>-1.82</v>
      </c>
      <c r="I222" s="4">
        <f>'raw data'!C222</f>
        <v>-0.13</v>
      </c>
      <c r="J222" s="5">
        <f>'raw data'!D222</f>
        <v>-0.04</v>
      </c>
      <c r="K222" s="3">
        <f>'raw data'!AC222</f>
        <v>0</v>
      </c>
      <c r="L222" s="5">
        <f t="shared" si="21"/>
        <v>19.473195087389694</v>
      </c>
      <c r="M222" s="5">
        <f t="shared" si="22"/>
        <v>18.87158205143679</v>
      </c>
      <c r="N222" s="5">
        <f t="shared" si="23"/>
        <v>0.9224286964719817</v>
      </c>
      <c r="O222" s="5">
        <f t="shared" si="24"/>
        <v>21.638868140852736</v>
      </c>
      <c r="P222" s="5">
        <f t="shared" si="25"/>
        <v>16.104295962020842</v>
      </c>
      <c r="Q222" s="4">
        <f t="shared" si="26"/>
        <v>0</v>
      </c>
      <c r="R222" s="4">
        <f t="shared" si="27"/>
        <v>12.103921354628875</v>
      </c>
    </row>
    <row r="223" spans="1:18" ht="12.75">
      <c r="A223" s="4">
        <f>'raw data'!H223</f>
        <v>221</v>
      </c>
      <c r="B223" s="10">
        <f>'raw data'!U223</f>
        <v>42096</v>
      </c>
      <c r="C223" s="4">
        <f>'raw data'!R223</f>
        <v>1</v>
      </c>
      <c r="D223" s="1">
        <f>'raw data'!Z223</f>
        <v>-6875</v>
      </c>
      <c r="E223" s="1">
        <f>'raw data'!AA223</f>
        <v>143750</v>
      </c>
      <c r="F223" s="2">
        <f>'raw data'!AB223</f>
        <v>650.4524886877828</v>
      </c>
      <c r="G223" s="4">
        <f>'raw data'!A223</f>
        <v>-13.200000000000001</v>
      </c>
      <c r="H223" s="4">
        <f>'raw data'!B223</f>
        <v>-9.24</v>
      </c>
      <c r="I223" s="4">
        <f>'raw data'!C223</f>
        <v>-0.66</v>
      </c>
      <c r="J223" s="5">
        <f>'raw data'!D223</f>
        <v>-0.52</v>
      </c>
      <c r="K223" s="3" t="str">
        <f>'raw data'!AC223</f>
        <v>stopped </v>
      </c>
      <c r="L223" s="5">
        <f t="shared" si="21"/>
        <v>18.953195087389695</v>
      </c>
      <c r="M223" s="5">
        <f t="shared" si="22"/>
        <v>18.98075073336191</v>
      </c>
      <c r="N223" s="5">
        <f t="shared" si="23"/>
        <v>0.7785792166831527</v>
      </c>
      <c r="O223" s="5">
        <f t="shared" si="24"/>
        <v>21.316488383411368</v>
      </c>
      <c r="P223" s="5">
        <f t="shared" si="25"/>
        <v>16.64501308331245</v>
      </c>
      <c r="Q223" s="4">
        <f t="shared" si="26"/>
        <v>0</v>
      </c>
      <c r="R223" s="4">
        <f t="shared" si="27"/>
        <v>12.103921354628875</v>
      </c>
    </row>
    <row r="224" spans="1:18" ht="12.75">
      <c r="A224" s="4">
        <f>'raw data'!H224</f>
        <v>222</v>
      </c>
      <c r="B224" s="10">
        <f>'raw data'!U224</f>
        <v>42111</v>
      </c>
      <c r="C224" s="4">
        <f>'raw data'!R224</f>
        <v>1</v>
      </c>
      <c r="D224" s="1">
        <f>'raw data'!Z224</f>
        <v>5250</v>
      </c>
      <c r="E224" s="1">
        <f>'raw data'!AA224</f>
        <v>149000</v>
      </c>
      <c r="F224" s="2">
        <f>'raw data'!AB224</f>
        <v>671.1711711711712</v>
      </c>
      <c r="G224" s="4">
        <f>'raw data'!A224</f>
        <v>10.2</v>
      </c>
      <c r="H224" s="4">
        <f>'raw data'!B224</f>
        <v>7.140000000000001</v>
      </c>
      <c r="I224" s="4">
        <f>'raw data'!C224</f>
        <v>0.51</v>
      </c>
      <c r="J224" s="5">
        <f>'raw data'!D224</f>
        <v>0.53</v>
      </c>
      <c r="K224" s="3">
        <f>'raw data'!AC224</f>
        <v>0</v>
      </c>
      <c r="L224" s="5">
        <f t="shared" si="21"/>
        <v>19.483195087389696</v>
      </c>
      <c r="M224" s="5">
        <f t="shared" si="22"/>
        <v>19.097325034490517</v>
      </c>
      <c r="N224" s="5">
        <f t="shared" si="23"/>
        <v>0.6550529061123459</v>
      </c>
      <c r="O224" s="5">
        <f t="shared" si="24"/>
        <v>21.062483752827553</v>
      </c>
      <c r="P224" s="5">
        <f t="shared" si="25"/>
        <v>17.13216631615348</v>
      </c>
      <c r="Q224" s="4">
        <f t="shared" si="26"/>
        <v>0</v>
      </c>
      <c r="R224" s="4">
        <f t="shared" si="27"/>
        <v>12.103921354628875</v>
      </c>
    </row>
    <row r="225" spans="1:18" ht="12.75">
      <c r="A225" s="4">
        <f>'raw data'!H225</f>
        <v>223</v>
      </c>
      <c r="B225" s="10">
        <f>'raw data'!U225</f>
        <v>42124</v>
      </c>
      <c r="C225" s="4">
        <f>'raw data'!R225</f>
        <v>1</v>
      </c>
      <c r="D225" s="1">
        <f>'raw data'!Z225</f>
        <v>4125</v>
      </c>
      <c r="E225" s="1">
        <f>'raw data'!AA225</f>
        <v>153125</v>
      </c>
      <c r="F225" s="2">
        <f>'raw data'!AB225</f>
        <v>686.6591928251121</v>
      </c>
      <c r="G225" s="4">
        <f>'raw data'!A225</f>
        <v>8</v>
      </c>
      <c r="H225" s="4">
        <f>'raw data'!B225</f>
        <v>5.6000000000000005</v>
      </c>
      <c r="I225" s="4">
        <f>'raw data'!C225</f>
        <v>0.4</v>
      </c>
      <c r="J225" s="5">
        <f>'raw data'!D225</f>
        <v>0.46</v>
      </c>
      <c r="K225" s="3">
        <f>'raw data'!AC225</f>
        <v>0</v>
      </c>
      <c r="L225" s="5">
        <f t="shared" si="21"/>
        <v>19.943195087389697</v>
      </c>
      <c r="M225" s="5">
        <f t="shared" si="22"/>
        <v>19.229378714561385</v>
      </c>
      <c r="N225" s="5">
        <f t="shared" si="23"/>
        <v>0.5279936584394109</v>
      </c>
      <c r="O225" s="5">
        <f t="shared" si="24"/>
        <v>20.81335968987962</v>
      </c>
      <c r="P225" s="5">
        <f t="shared" si="25"/>
        <v>17.64539773924315</v>
      </c>
      <c r="Q225" s="4">
        <f t="shared" si="26"/>
        <v>0</v>
      </c>
      <c r="R225" s="4">
        <f t="shared" si="27"/>
        <v>12.103921354628875</v>
      </c>
    </row>
    <row r="226" spans="1:18" ht="12.75">
      <c r="A226" s="4">
        <f>'raw data'!H226</f>
        <v>224</v>
      </c>
      <c r="B226" s="10">
        <f>'raw data'!U226</f>
        <v>42136</v>
      </c>
      <c r="C226" s="4">
        <f>'raw data'!R226</f>
        <v>1</v>
      </c>
      <c r="D226" s="1">
        <f>'raw data'!Z226</f>
        <v>2625</v>
      </c>
      <c r="E226" s="1">
        <f>'raw data'!AA226</f>
        <v>155750</v>
      </c>
      <c r="F226" s="2">
        <f>'raw data'!AB226</f>
        <v>695.3125</v>
      </c>
      <c r="G226" s="4">
        <f>'raw data'!A226</f>
        <v>5</v>
      </c>
      <c r="H226" s="4">
        <f>'raw data'!B226</f>
        <v>3.5</v>
      </c>
      <c r="I226" s="4">
        <f>'raw data'!C226</f>
        <v>0.25</v>
      </c>
      <c r="J226" s="5">
        <f>'raw data'!D226</f>
        <v>0.23</v>
      </c>
      <c r="K226" s="3">
        <f>'raw data'!AC226</f>
        <v>0</v>
      </c>
      <c r="L226" s="5">
        <f t="shared" si="21"/>
        <v>20.173195087389697</v>
      </c>
      <c r="M226" s="5">
        <f t="shared" si="22"/>
        <v>19.33766555039826</v>
      </c>
      <c r="N226" s="5">
        <f t="shared" si="23"/>
        <v>0.4844936589743527</v>
      </c>
      <c r="O226" s="5">
        <f t="shared" si="24"/>
        <v>20.791146527321317</v>
      </c>
      <c r="P226" s="5">
        <f t="shared" si="25"/>
        <v>17.884184573475203</v>
      </c>
      <c r="Q226" s="4">
        <f t="shared" si="26"/>
        <v>0</v>
      </c>
      <c r="R226" s="4">
        <f t="shared" si="27"/>
        <v>12.103921354628875</v>
      </c>
    </row>
    <row r="227" spans="1:18" ht="12.75">
      <c r="A227" s="4">
        <f>'raw data'!H227</f>
        <v>225</v>
      </c>
      <c r="B227" s="10">
        <f>'raw data'!U227</f>
        <v>42142</v>
      </c>
      <c r="C227" s="4">
        <f>'raw data'!R227</f>
        <v>1</v>
      </c>
      <c r="D227" s="1">
        <f>'raw data'!Z227</f>
        <v>-625</v>
      </c>
      <c r="E227" s="1">
        <f>'raw data'!AA227</f>
        <v>155125</v>
      </c>
      <c r="F227" s="2">
        <f>'raw data'!AB227</f>
        <v>689.4444444444445</v>
      </c>
      <c r="G227" s="4">
        <f>'raw data'!A227</f>
        <v>-1.2</v>
      </c>
      <c r="H227" s="4">
        <f>'raw data'!B227</f>
        <v>-0.84</v>
      </c>
      <c r="I227" s="4">
        <f>'raw data'!C227</f>
        <v>-0.06</v>
      </c>
      <c r="J227" s="5">
        <f>'raw data'!D227</f>
        <v>-0.07</v>
      </c>
      <c r="K227" s="3">
        <f>'raw data'!AC227</f>
        <v>0</v>
      </c>
      <c r="L227" s="5">
        <f t="shared" si="21"/>
        <v>20.103195087389697</v>
      </c>
      <c r="M227" s="5">
        <f t="shared" si="22"/>
        <v>19.427411022484822</v>
      </c>
      <c r="N227" s="5">
        <f t="shared" si="23"/>
        <v>0.44869843903545087</v>
      </c>
      <c r="O227" s="5">
        <f t="shared" si="24"/>
        <v>20.773506339591176</v>
      </c>
      <c r="P227" s="5">
        <f t="shared" si="25"/>
        <v>18.08131570537847</v>
      </c>
      <c r="Q227" s="4">
        <f t="shared" si="26"/>
        <v>0</v>
      </c>
      <c r="R227" s="4">
        <f t="shared" si="27"/>
        <v>12.103921354628875</v>
      </c>
    </row>
    <row r="228" spans="1:18" ht="12.75">
      <c r="A228" s="4">
        <f>'raw data'!H228</f>
        <v>226</v>
      </c>
      <c r="B228" s="10">
        <f>'raw data'!U228</f>
        <v>42150</v>
      </c>
      <c r="C228" s="4">
        <f>'raw data'!R228</f>
        <v>1</v>
      </c>
      <c r="D228" s="1">
        <f>'raw data'!Z228</f>
        <v>1000</v>
      </c>
      <c r="E228" s="1">
        <f>'raw data'!AA228</f>
        <v>156125</v>
      </c>
      <c r="F228" s="2">
        <f>'raw data'!AB228</f>
        <v>690.8185840707964</v>
      </c>
      <c r="G228" s="4">
        <f>'raw data'!A228</f>
        <v>2</v>
      </c>
      <c r="H228" s="4">
        <f>'raw data'!B228</f>
        <v>1.4000000000000001</v>
      </c>
      <c r="I228" s="4">
        <f>'raw data'!C228</f>
        <v>0.1</v>
      </c>
      <c r="J228" s="5">
        <f>'raw data'!D228</f>
        <v>0.26</v>
      </c>
      <c r="K228" s="3">
        <f>'raw data'!AC228</f>
        <v>0</v>
      </c>
      <c r="L228" s="5">
        <f t="shared" si="21"/>
        <v>20.3631950873897</v>
      </c>
      <c r="M228" s="5">
        <f t="shared" si="22"/>
        <v>19.499613563427367</v>
      </c>
      <c r="N228" s="5">
        <f t="shared" si="23"/>
        <v>0.47784428642195226</v>
      </c>
      <c r="O228" s="5">
        <f t="shared" si="24"/>
        <v>20.933146422693223</v>
      </c>
      <c r="P228" s="5">
        <f t="shared" si="25"/>
        <v>18.06608070416151</v>
      </c>
      <c r="Q228" s="4">
        <f t="shared" si="26"/>
        <v>0</v>
      </c>
      <c r="R228" s="4">
        <f t="shared" si="27"/>
        <v>12.103921354628875</v>
      </c>
    </row>
    <row r="229" spans="1:18" ht="12.75">
      <c r="A229" s="4">
        <f>'raw data'!H229</f>
        <v>227</v>
      </c>
      <c r="B229" s="10">
        <f>'raw data'!U229</f>
        <v>42153</v>
      </c>
      <c r="C229" s="4">
        <f>'raw data'!R229</f>
        <v>1</v>
      </c>
      <c r="D229" s="1">
        <f>'raw data'!Z229</f>
        <v>3250</v>
      </c>
      <c r="E229" s="1">
        <f>'raw data'!AA229</f>
        <v>159375</v>
      </c>
      <c r="F229" s="2">
        <f>'raw data'!AB229</f>
        <v>702.0925110132158</v>
      </c>
      <c r="G229" s="4">
        <f>'raw data'!A229</f>
        <v>6.2</v>
      </c>
      <c r="H229" s="4">
        <f>'raw data'!B229</f>
        <v>4.34</v>
      </c>
      <c r="I229" s="4">
        <f>'raw data'!C229</f>
        <v>0.31</v>
      </c>
      <c r="J229" s="5">
        <f>'raw data'!D229</f>
        <v>0.38</v>
      </c>
      <c r="K229" s="3">
        <f>'raw data'!AC229</f>
        <v>0</v>
      </c>
      <c r="L229" s="5">
        <f t="shared" si="21"/>
        <v>20.743195087389697</v>
      </c>
      <c r="M229" s="5">
        <f t="shared" si="22"/>
        <v>19.59440599523723</v>
      </c>
      <c r="N229" s="5">
        <f t="shared" si="23"/>
        <v>0.5271421758543433</v>
      </c>
      <c r="O229" s="5">
        <f t="shared" si="24"/>
        <v>21.17583252280026</v>
      </c>
      <c r="P229" s="5">
        <f t="shared" si="25"/>
        <v>18.012979467674203</v>
      </c>
      <c r="Q229" s="4">
        <f t="shared" si="26"/>
        <v>0.38</v>
      </c>
      <c r="R229" s="4">
        <f t="shared" si="27"/>
        <v>12.483921354628876</v>
      </c>
    </row>
    <row r="230" spans="1:18" ht="12.75">
      <c r="A230" s="4">
        <f>'raw data'!H230</f>
        <v>228</v>
      </c>
      <c r="B230" s="10">
        <f>'raw data'!U230</f>
        <v>42159</v>
      </c>
      <c r="C230" s="4">
        <f>'raw data'!R230</f>
        <v>1</v>
      </c>
      <c r="D230" s="1">
        <f>'raw data'!Z230</f>
        <v>-5625</v>
      </c>
      <c r="E230" s="1">
        <f>'raw data'!AA230</f>
        <v>153750</v>
      </c>
      <c r="F230" s="2">
        <f>'raw data'!AB230</f>
        <v>674.3421052631579</v>
      </c>
      <c r="G230" s="4">
        <f>'raw data'!A230</f>
        <v>-10.600000000000001</v>
      </c>
      <c r="H230" s="4">
        <f>'raw data'!B230</f>
        <v>-7.42</v>
      </c>
      <c r="I230" s="4">
        <f>'raw data'!C230</f>
        <v>-0.53</v>
      </c>
      <c r="J230" s="5">
        <f>'raw data'!D230</f>
        <v>-0.09</v>
      </c>
      <c r="K230" s="3" t="str">
        <f>'raw data'!AC230</f>
        <v>Stopped, quick price shock and then back</v>
      </c>
      <c r="L230" s="5">
        <f t="shared" si="21"/>
        <v>20.653195087389697</v>
      </c>
      <c r="M230" s="5">
        <f t="shared" si="22"/>
        <v>19.675641319601198</v>
      </c>
      <c r="N230" s="5">
        <f t="shared" si="23"/>
        <v>0.5595339641065972</v>
      </c>
      <c r="O230" s="5">
        <f t="shared" si="24"/>
        <v>21.354243211920988</v>
      </c>
      <c r="P230" s="5">
        <f t="shared" si="25"/>
        <v>17.997039427281408</v>
      </c>
      <c r="Q230" s="4">
        <f t="shared" si="26"/>
        <v>-0.09</v>
      </c>
      <c r="R230" s="4">
        <f t="shared" si="27"/>
        <v>12.393921354628876</v>
      </c>
    </row>
    <row r="231" spans="1:18" ht="12.75">
      <c r="A231" s="4">
        <f>'raw data'!H231</f>
        <v>229</v>
      </c>
      <c r="B231" s="10">
        <f>'raw data'!U231</f>
        <v>42160</v>
      </c>
      <c r="C231" s="4">
        <f>'raw data'!R231</f>
        <v>1</v>
      </c>
      <c r="D231" s="1">
        <f>'raw data'!Z231</f>
        <v>-1000</v>
      </c>
      <c r="E231" s="1">
        <f>'raw data'!AA231</f>
        <v>152750</v>
      </c>
      <c r="F231" s="2">
        <f>'raw data'!AB231</f>
        <v>667.0305676855895</v>
      </c>
      <c r="G231" s="4">
        <f>'raw data'!A231</f>
        <v>-2</v>
      </c>
      <c r="H231" s="4">
        <f>'raw data'!B231</f>
        <v>-1.4000000000000001</v>
      </c>
      <c r="I231" s="4">
        <f>'raw data'!C231</f>
        <v>-0.1</v>
      </c>
      <c r="J231" s="5">
        <f>'raw data'!D231</f>
        <v>-0.06</v>
      </c>
      <c r="K231" s="3">
        <f>'raw data'!AC231</f>
        <v>0</v>
      </c>
      <c r="L231" s="5">
        <f t="shared" si="21"/>
        <v>20.5931950873897</v>
      </c>
      <c r="M231" s="5">
        <f t="shared" si="22"/>
        <v>19.743167967557575</v>
      </c>
      <c r="N231" s="5">
        <f t="shared" si="23"/>
        <v>0.5854248954371281</v>
      </c>
      <c r="O231" s="5">
        <f t="shared" si="24"/>
        <v>21.49944265386896</v>
      </c>
      <c r="P231" s="5">
        <f t="shared" si="25"/>
        <v>17.98689328124619</v>
      </c>
      <c r="Q231" s="4">
        <f t="shared" si="26"/>
        <v>-0.06</v>
      </c>
      <c r="R231" s="4">
        <f t="shared" si="27"/>
        <v>12.333921354628876</v>
      </c>
    </row>
    <row r="232" spans="1:18" ht="12.75">
      <c r="A232" s="4">
        <f>'raw data'!H232</f>
        <v>230</v>
      </c>
      <c r="B232" s="10">
        <f>'raw data'!U232</f>
        <v>42163</v>
      </c>
      <c r="C232" s="4">
        <f>'raw data'!R232</f>
        <v>1</v>
      </c>
      <c r="D232" s="1">
        <f>'raw data'!Z232</f>
        <v>0</v>
      </c>
      <c r="E232" s="1">
        <f>'raw data'!AA232</f>
        <v>152750</v>
      </c>
      <c r="F232" s="2">
        <f>'raw data'!AB232</f>
        <v>664.1304347826087</v>
      </c>
      <c r="G232" s="4">
        <f>'raw data'!A232</f>
        <v>0</v>
      </c>
      <c r="H232" s="4">
        <f>'raw data'!B232</f>
        <v>0</v>
      </c>
      <c r="I232" s="4">
        <f>'raw data'!C232</f>
        <v>0</v>
      </c>
      <c r="J232" s="5">
        <f>'raw data'!D232</f>
        <v>0.01</v>
      </c>
      <c r="K232" s="3">
        <f>'raw data'!AC232</f>
        <v>0</v>
      </c>
      <c r="L232" s="5">
        <f t="shared" si="21"/>
        <v>20.6031950873897</v>
      </c>
      <c r="M232" s="5">
        <f t="shared" si="22"/>
        <v>19.814042806912404</v>
      </c>
      <c r="N232" s="5">
        <f t="shared" si="23"/>
        <v>0.6000058427614242</v>
      </c>
      <c r="O232" s="5">
        <f t="shared" si="24"/>
        <v>21.614060335196676</v>
      </c>
      <c r="P232" s="5">
        <f t="shared" si="25"/>
        <v>18.014025278628132</v>
      </c>
      <c r="Q232" s="4">
        <f t="shared" si="26"/>
        <v>0.01</v>
      </c>
      <c r="R232" s="4">
        <f t="shared" si="27"/>
        <v>12.343921354628876</v>
      </c>
    </row>
    <row r="233" spans="1:18" ht="12.75">
      <c r="A233" s="4">
        <f>'raw data'!H233</f>
        <v>231</v>
      </c>
      <c r="B233" s="10">
        <f>'raw data'!U233</f>
        <v>42170</v>
      </c>
      <c r="C233" s="4">
        <f>'raw data'!R233</f>
        <v>1</v>
      </c>
      <c r="D233" s="1">
        <f>'raw data'!Z233</f>
        <v>-5875</v>
      </c>
      <c r="E233" s="1">
        <f>'raw data'!AA233</f>
        <v>146875</v>
      </c>
      <c r="F233" s="2">
        <f>'raw data'!AB233</f>
        <v>635.8225108225108</v>
      </c>
      <c r="G233" s="4">
        <f>'raw data'!A233</f>
        <v>-11.200000000000001</v>
      </c>
      <c r="H233" s="4">
        <f>'raw data'!B233</f>
        <v>-7.840000000000001</v>
      </c>
      <c r="I233" s="4">
        <f>'raw data'!C233</f>
        <v>-0.56</v>
      </c>
      <c r="J233" s="5">
        <f>'raw data'!D233</f>
        <v>-0.09</v>
      </c>
      <c r="K233" s="3" t="str">
        <f>'raw data'!AC233</f>
        <v>Stopped for 2 points and than back to breakeven</v>
      </c>
      <c r="L233" s="5">
        <f t="shared" si="21"/>
        <v>20.5131950873897</v>
      </c>
      <c r="M233" s="5">
        <f t="shared" si="22"/>
        <v>19.89746955987088</v>
      </c>
      <c r="N233" s="5">
        <f t="shared" si="23"/>
        <v>0.5735413394496788</v>
      </c>
      <c r="O233" s="5">
        <f t="shared" si="24"/>
        <v>21.618093578219916</v>
      </c>
      <c r="P233" s="5">
        <f t="shared" si="25"/>
        <v>18.176845541521846</v>
      </c>
      <c r="Q233" s="4">
        <f t="shared" si="26"/>
        <v>-0.09</v>
      </c>
      <c r="R233" s="4">
        <f t="shared" si="27"/>
        <v>12.253921354628876</v>
      </c>
    </row>
    <row r="234" spans="1:18" ht="12.75">
      <c r="A234" s="4">
        <f>'raw data'!H234</f>
        <v>232</v>
      </c>
      <c r="B234" s="10">
        <f>'raw data'!U234</f>
        <v>42172</v>
      </c>
      <c r="C234" s="4">
        <f>'raw data'!R234</f>
        <v>1</v>
      </c>
      <c r="D234" s="1">
        <f>'raw data'!Z234</f>
        <v>3125</v>
      </c>
      <c r="E234" s="1">
        <f>'raw data'!AA234</f>
        <v>150000</v>
      </c>
      <c r="F234" s="2">
        <f>'raw data'!AB234</f>
        <v>646.551724137931</v>
      </c>
      <c r="G234" s="4">
        <f>'raw data'!A234</f>
        <v>6.000000000000001</v>
      </c>
      <c r="H234" s="4">
        <f>'raw data'!B234</f>
        <v>4.200000000000001</v>
      </c>
      <c r="I234" s="4">
        <f>'raw data'!C234</f>
        <v>0.30000000000000004</v>
      </c>
      <c r="J234" s="5">
        <f>'raw data'!D234</f>
        <v>0.91</v>
      </c>
      <c r="K234" s="3">
        <f>'raw data'!AC234</f>
        <v>0</v>
      </c>
      <c r="L234" s="5">
        <f t="shared" si="21"/>
        <v>21.4231950873897</v>
      </c>
      <c r="M234" s="5">
        <f t="shared" si="22"/>
        <v>20.020613180299232</v>
      </c>
      <c r="N234" s="5">
        <f t="shared" si="23"/>
        <v>0.6239243702783327</v>
      </c>
      <c r="O234" s="5">
        <f t="shared" si="24"/>
        <v>21.89238629113423</v>
      </c>
      <c r="P234" s="5">
        <f t="shared" si="25"/>
        <v>18.148840069464235</v>
      </c>
      <c r="Q234" s="4">
        <f t="shared" si="26"/>
        <v>0.91</v>
      </c>
      <c r="R234" s="4">
        <f t="shared" si="27"/>
        <v>13.163921354628876</v>
      </c>
    </row>
    <row r="235" spans="1:18" ht="12.75">
      <c r="A235" s="4">
        <f>'raw data'!H235</f>
        <v>233</v>
      </c>
      <c r="B235" s="10">
        <f>'raw data'!U235</f>
        <v>42180</v>
      </c>
      <c r="C235" s="4">
        <f>'raw data'!R235</f>
        <v>1</v>
      </c>
      <c r="D235" s="1">
        <f>'raw data'!Z235</f>
        <v>1625</v>
      </c>
      <c r="E235" s="1">
        <f>'raw data'!AA235</f>
        <v>151625</v>
      </c>
      <c r="F235" s="2">
        <f>'raw data'!AB235</f>
        <v>650.7510729613734</v>
      </c>
      <c r="G235" s="4">
        <f>'raw data'!A235</f>
        <v>3.2</v>
      </c>
      <c r="H235" s="4">
        <f>'raw data'!B235</f>
        <v>2.24</v>
      </c>
      <c r="I235" s="4">
        <f>'raw data'!C235</f>
        <v>0.16</v>
      </c>
      <c r="J235" s="5">
        <f>'raw data'!D235</f>
        <v>0.2</v>
      </c>
      <c r="K235" s="3">
        <f>'raw data'!AC235</f>
        <v>0</v>
      </c>
      <c r="L235" s="5">
        <f t="shared" si="21"/>
        <v>21.6231950873897</v>
      </c>
      <c r="M235" s="5">
        <f t="shared" si="22"/>
        <v>20.146195087389696</v>
      </c>
      <c r="N235" s="5">
        <f t="shared" si="23"/>
        <v>0.6814388801414433</v>
      </c>
      <c r="O235" s="5">
        <f t="shared" si="24"/>
        <v>22.190511727814027</v>
      </c>
      <c r="P235" s="5">
        <f t="shared" si="25"/>
        <v>18.101878446965365</v>
      </c>
      <c r="Q235" s="4">
        <f t="shared" si="26"/>
        <v>0.2</v>
      </c>
      <c r="R235" s="4">
        <f t="shared" si="27"/>
        <v>13.363921354628875</v>
      </c>
    </row>
    <row r="236" spans="1:18" ht="12.75">
      <c r="A236" s="4">
        <f>'raw data'!H236</f>
        <v>234</v>
      </c>
      <c r="B236" s="10">
        <f>'raw data'!U236</f>
        <v>42181</v>
      </c>
      <c r="C236" s="4">
        <f>'raw data'!R236</f>
        <v>1</v>
      </c>
      <c r="D236" s="1">
        <f>'raw data'!Z236</f>
        <v>-17500</v>
      </c>
      <c r="E236" s="1">
        <f>'raw data'!AA236</f>
        <v>134125</v>
      </c>
      <c r="F236" s="2">
        <f>'raw data'!AB236</f>
        <v>573.1837606837607</v>
      </c>
      <c r="G236" s="4">
        <f>'raw data'!A236</f>
        <v>-33.4</v>
      </c>
      <c r="H236" s="4">
        <f>'raw data'!B236</f>
        <v>-23.38</v>
      </c>
      <c r="I236" s="4">
        <f>'raw data'!C236</f>
        <v>-1.67</v>
      </c>
      <c r="J236" s="5">
        <f>'raw data'!D236</f>
        <v>-0.84</v>
      </c>
      <c r="K236" s="3" t="str">
        <f>'raw data'!AC236</f>
        <v>Stopped with high slippage, weekend shock, then back half</v>
      </c>
      <c r="L236" s="5">
        <f t="shared" si="21"/>
        <v>20.7831950873897</v>
      </c>
      <c r="M236" s="5">
        <f t="shared" si="22"/>
        <v>20.211195087389694</v>
      </c>
      <c r="N236" s="5">
        <f t="shared" si="23"/>
        <v>0.6768549560865685</v>
      </c>
      <c r="O236" s="5">
        <f t="shared" si="24"/>
        <v>22.2417599556494</v>
      </c>
      <c r="P236" s="5">
        <f t="shared" si="25"/>
        <v>18.180630219129988</v>
      </c>
      <c r="Q236" s="4">
        <f t="shared" si="26"/>
        <v>-0.84</v>
      </c>
      <c r="R236" s="4">
        <f t="shared" si="27"/>
        <v>12.523921354628875</v>
      </c>
    </row>
    <row r="237" spans="1:18" ht="12.75">
      <c r="A237" s="4">
        <f>'raw data'!H237</f>
        <v>235</v>
      </c>
      <c r="B237" s="10">
        <f>'raw data'!U237</f>
        <v>42184</v>
      </c>
      <c r="C237" s="4">
        <f>'raw data'!R237</f>
        <v>1</v>
      </c>
      <c r="D237" s="1">
        <f>'raw data'!Z237</f>
        <v>8125</v>
      </c>
      <c r="E237" s="1">
        <f>'raw data'!AA237</f>
        <v>142250</v>
      </c>
      <c r="F237" s="2">
        <f>'raw data'!AB237</f>
        <v>605.3191489361702</v>
      </c>
      <c r="G237" s="4">
        <f>'raw data'!A237</f>
        <v>15.8</v>
      </c>
      <c r="H237" s="4">
        <f>'raw data'!B237</f>
        <v>11.06</v>
      </c>
      <c r="I237" s="4">
        <f>'raw data'!C237</f>
        <v>0.79</v>
      </c>
      <c r="J237" s="5">
        <f>'raw data'!D237</f>
        <v>0.9</v>
      </c>
      <c r="K237" s="3">
        <f>'raw data'!AC237</f>
        <v>0</v>
      </c>
      <c r="L237" s="5">
        <f t="shared" si="21"/>
        <v>21.6831950873897</v>
      </c>
      <c r="M237" s="5">
        <f t="shared" si="22"/>
        <v>20.293695087389697</v>
      </c>
      <c r="N237" s="5">
        <f t="shared" si="23"/>
        <v>0.750561018242532</v>
      </c>
      <c r="O237" s="5">
        <f t="shared" si="24"/>
        <v>22.545378142117293</v>
      </c>
      <c r="P237" s="5">
        <f t="shared" si="25"/>
        <v>18.0420120326621</v>
      </c>
      <c r="Q237" s="4">
        <f t="shared" si="26"/>
        <v>0.9</v>
      </c>
      <c r="R237" s="4">
        <f t="shared" si="27"/>
        <v>13.423921354628876</v>
      </c>
    </row>
    <row r="238" spans="1:18" ht="12.75">
      <c r="A238" s="4">
        <f>'raw data'!H238</f>
        <v>236</v>
      </c>
      <c r="B238" s="10">
        <f>'raw data'!U238</f>
        <v>42198</v>
      </c>
      <c r="C238" s="4">
        <f>'raw data'!R238</f>
        <v>0</v>
      </c>
      <c r="D238" s="1">
        <f>'raw data'!Z238</f>
        <v>875</v>
      </c>
      <c r="E238" s="1">
        <f>'raw data'!AA238</f>
        <v>143125</v>
      </c>
      <c r="F238" s="2">
        <f>'raw data'!AB238</f>
        <v>606.4618644067797</v>
      </c>
      <c r="G238" s="4">
        <f>'raw data'!A238</f>
        <v>1.6</v>
      </c>
      <c r="H238" s="4">
        <f>'raw data'!B238</f>
        <v>1.12</v>
      </c>
      <c r="I238" s="4">
        <f>'raw data'!C238</f>
        <v>0.08</v>
      </c>
      <c r="J238" s="5">
        <f>'raw data'!D238</f>
        <v>0.02</v>
      </c>
      <c r="K238" s="3">
        <f>'raw data'!AC238</f>
        <v>0</v>
      </c>
      <c r="L238" s="5">
        <f t="shared" si="21"/>
        <v>21.703195087389698</v>
      </c>
      <c r="M238" s="5">
        <f t="shared" si="22"/>
        <v>20.377195087389698</v>
      </c>
      <c r="N238" s="5">
        <f t="shared" si="23"/>
        <v>0.8105514691927526</v>
      </c>
      <c r="O238" s="5">
        <f t="shared" si="24"/>
        <v>22.808849494967955</v>
      </c>
      <c r="P238" s="5">
        <f t="shared" si="25"/>
        <v>17.94554067981144</v>
      </c>
      <c r="Q238" s="4">
        <f t="shared" si="26"/>
        <v>0.02</v>
      </c>
      <c r="R238" s="4">
        <f t="shared" si="27"/>
        <v>13.443921354628875</v>
      </c>
    </row>
    <row r="239" spans="1:18" ht="12.75">
      <c r="A239" s="4">
        <f>'raw data'!H239</f>
        <v>237</v>
      </c>
      <c r="B239" s="10">
        <f>'raw data'!U239</f>
        <v>42201</v>
      </c>
      <c r="C239" s="4">
        <f>'raw data'!R239</f>
        <v>0</v>
      </c>
      <c r="D239" s="1">
        <f>'raw data'!Z239</f>
        <v>-250</v>
      </c>
      <c r="E239" s="1">
        <f>'raw data'!AA239</f>
        <v>142875</v>
      </c>
      <c r="F239" s="2">
        <f>'raw data'!AB239</f>
        <v>602.8481012658228</v>
      </c>
      <c r="G239" s="4">
        <f>'raw data'!A239</f>
        <v>-0.4</v>
      </c>
      <c r="H239" s="4">
        <f>'raw data'!B239</f>
        <v>-0.28</v>
      </c>
      <c r="I239" s="4">
        <f>'raw data'!C239</f>
        <v>-0.02</v>
      </c>
      <c r="J239" s="5">
        <f>'raw data'!D239</f>
        <v>-0.02</v>
      </c>
      <c r="K239" s="3">
        <f>'raw data'!AC239</f>
        <v>0</v>
      </c>
      <c r="L239" s="5">
        <f t="shared" si="21"/>
        <v>21.6831950873897</v>
      </c>
      <c r="M239" s="5">
        <f t="shared" si="22"/>
        <v>20.479195087389698</v>
      </c>
      <c r="N239" s="5">
        <f t="shared" si="23"/>
        <v>0.8411045369662836</v>
      </c>
      <c r="O239" s="5">
        <f t="shared" si="24"/>
        <v>23.002508698288548</v>
      </c>
      <c r="P239" s="5">
        <f t="shared" si="25"/>
        <v>17.95588147649085</v>
      </c>
      <c r="Q239" s="4">
        <f t="shared" si="26"/>
        <v>-0.02</v>
      </c>
      <c r="R239" s="4">
        <f t="shared" si="27"/>
        <v>13.423921354628876</v>
      </c>
    </row>
    <row r="240" spans="1:18" ht="12.75">
      <c r="A240" s="4">
        <f>'raw data'!H240</f>
        <v>238</v>
      </c>
      <c r="B240" s="10">
        <f>'raw data'!U240</f>
        <v>42205</v>
      </c>
      <c r="C240" s="4">
        <f>'raw data'!R240</f>
        <v>0</v>
      </c>
      <c r="D240" s="1">
        <f>'raw data'!Z240</f>
        <v>1500</v>
      </c>
      <c r="E240" s="1">
        <f>'raw data'!AA240</f>
        <v>144375</v>
      </c>
      <c r="F240" s="2">
        <f>'raw data'!AB240</f>
        <v>606.6176470588235</v>
      </c>
      <c r="G240" s="4">
        <f>'raw data'!A240</f>
        <v>2.8000000000000003</v>
      </c>
      <c r="H240" s="4">
        <f>'raw data'!B240</f>
        <v>1.9600000000000002</v>
      </c>
      <c r="I240" s="4">
        <f>'raw data'!C240</f>
        <v>0.14</v>
      </c>
      <c r="J240" s="5">
        <f>'raw data'!D240</f>
        <v>-0.01</v>
      </c>
      <c r="K240" s="3">
        <f>'raw data'!AC240</f>
        <v>0</v>
      </c>
      <c r="L240" s="5">
        <f t="shared" si="21"/>
        <v>21.673195087389697</v>
      </c>
      <c r="M240" s="5">
        <f t="shared" si="22"/>
        <v>20.5841950873897</v>
      </c>
      <c r="N240" s="5">
        <f t="shared" si="23"/>
        <v>0.8530434677639465</v>
      </c>
      <c r="O240" s="5">
        <f t="shared" si="24"/>
        <v>23.143325490681537</v>
      </c>
      <c r="P240" s="5">
        <f t="shared" si="25"/>
        <v>18.02506468409786</v>
      </c>
      <c r="Q240" s="4">
        <f t="shared" si="26"/>
        <v>-0.01</v>
      </c>
      <c r="R240" s="4">
        <f t="shared" si="27"/>
        <v>13.413921354628876</v>
      </c>
    </row>
    <row r="241" spans="1:18" ht="12.75">
      <c r="A241" s="4">
        <f>'raw data'!H241</f>
        <v>239</v>
      </c>
      <c r="B241" s="10">
        <f>'raw data'!U241</f>
        <v>42208</v>
      </c>
      <c r="C241" s="4">
        <f>'raw data'!R241</f>
        <v>1</v>
      </c>
      <c r="D241" s="1">
        <f>'raw data'!Z241</f>
        <v>875</v>
      </c>
      <c r="E241" s="1">
        <f>'raw data'!AA241</f>
        <v>145250</v>
      </c>
      <c r="F241" s="2">
        <f>'raw data'!AB241</f>
        <v>607.7405857740586</v>
      </c>
      <c r="G241" s="4">
        <f>'raw data'!A241</f>
        <v>1.6</v>
      </c>
      <c r="H241" s="4">
        <f>'raw data'!B241</f>
        <v>1.12</v>
      </c>
      <c r="I241" s="4">
        <f>'raw data'!C241</f>
        <v>0.08</v>
      </c>
      <c r="J241" s="5">
        <f>'raw data'!D241</f>
        <v>0.08</v>
      </c>
      <c r="K241" s="3">
        <f>'raw data'!AC241</f>
        <v>0</v>
      </c>
      <c r="L241" s="5">
        <f t="shared" si="21"/>
        <v>21.753195087389695</v>
      </c>
      <c r="M241" s="5">
        <f t="shared" si="22"/>
        <v>20.6961950873897</v>
      </c>
      <c r="N241" s="5">
        <f t="shared" si="23"/>
        <v>0.8520754846719563</v>
      </c>
      <c r="O241" s="5">
        <f t="shared" si="24"/>
        <v>23.252421541405567</v>
      </c>
      <c r="P241" s="5">
        <f t="shared" si="25"/>
        <v>18.139968633373833</v>
      </c>
      <c r="Q241" s="4">
        <f t="shared" si="26"/>
        <v>0.08</v>
      </c>
      <c r="R241" s="4">
        <f t="shared" si="27"/>
        <v>13.493921354628876</v>
      </c>
    </row>
    <row r="242" spans="1:18" ht="12.75">
      <c r="A242" s="4">
        <f>'raw data'!H242</f>
        <v>240</v>
      </c>
      <c r="B242" s="10">
        <f>'raw data'!U242</f>
        <v>42209</v>
      </c>
      <c r="C242" s="4">
        <f>'raw data'!R242</f>
        <v>1</v>
      </c>
      <c r="D242" s="1">
        <f>'raw data'!Z242</f>
        <v>-5000</v>
      </c>
      <c r="E242" s="1">
        <f>'raw data'!AA242</f>
        <v>140250</v>
      </c>
      <c r="F242" s="2">
        <f>'raw data'!AB242</f>
        <v>584.375</v>
      </c>
      <c r="G242" s="4">
        <f>'raw data'!A242</f>
        <v>-9.6</v>
      </c>
      <c r="H242" s="4">
        <f>'raw data'!B242</f>
        <v>-6.72</v>
      </c>
      <c r="I242" s="4">
        <f>'raw data'!C242</f>
        <v>-0.48</v>
      </c>
      <c r="J242" s="5">
        <f>'raw data'!D242</f>
        <v>-0.48</v>
      </c>
      <c r="K242" s="3">
        <f>'raw data'!AC242</f>
        <v>0</v>
      </c>
      <c r="L242" s="5">
        <f t="shared" si="21"/>
        <v>21.273195087389695</v>
      </c>
      <c r="M242" s="5">
        <f t="shared" si="22"/>
        <v>20.7861950873897</v>
      </c>
      <c r="N242" s="5">
        <f t="shared" si="23"/>
        <v>0.8101273454151976</v>
      </c>
      <c r="O242" s="5">
        <f t="shared" si="24"/>
        <v>23.216577123635293</v>
      </c>
      <c r="P242" s="5">
        <f t="shared" si="25"/>
        <v>18.355813051144107</v>
      </c>
      <c r="Q242" s="4">
        <f t="shared" si="26"/>
        <v>-0.48</v>
      </c>
      <c r="R242" s="4">
        <f t="shared" si="27"/>
        <v>13.013921354628875</v>
      </c>
    </row>
    <row r="243" spans="1:18" ht="12.75">
      <c r="A243" s="4">
        <f>'raw data'!H243</f>
        <v>241</v>
      </c>
      <c r="B243" s="10">
        <f>'raw data'!U243</f>
        <v>42212</v>
      </c>
      <c r="C243" s="4">
        <f>'raw data'!R243</f>
        <v>1</v>
      </c>
      <c r="D243" s="1">
        <f>'raw data'!Z243</f>
        <v>5250</v>
      </c>
      <c r="E243" s="1">
        <f>'raw data'!AA243</f>
        <v>145500</v>
      </c>
      <c r="F243" s="2">
        <f>'raw data'!AB243</f>
        <v>603.7344398340249</v>
      </c>
      <c r="G243" s="4">
        <f>'raw data'!A243</f>
        <v>10.2</v>
      </c>
      <c r="H243" s="4">
        <f>'raw data'!B243</f>
        <v>7.140000000000001</v>
      </c>
      <c r="I243" s="4">
        <f>'raw data'!C243</f>
        <v>0.51</v>
      </c>
      <c r="J243" s="5">
        <f>'raw data'!D243</f>
        <v>0.51</v>
      </c>
      <c r="K243" s="3">
        <f>'raw data'!AC243</f>
        <v>0</v>
      </c>
      <c r="L243" s="5">
        <f t="shared" si="21"/>
        <v>21.783195087389696</v>
      </c>
      <c r="M243" s="5">
        <f t="shared" si="22"/>
        <v>20.9276950873897</v>
      </c>
      <c r="N243" s="5">
        <f t="shared" si="23"/>
        <v>0.7146399535135821</v>
      </c>
      <c r="O243" s="5">
        <f t="shared" si="24"/>
        <v>23.07161494793045</v>
      </c>
      <c r="P243" s="5">
        <f t="shared" si="25"/>
        <v>18.783775226848952</v>
      </c>
      <c r="Q243" s="4">
        <f t="shared" si="26"/>
        <v>0</v>
      </c>
      <c r="R243" s="4">
        <f t="shared" si="27"/>
        <v>13.013921354628875</v>
      </c>
    </row>
    <row r="244" spans="1:18" ht="12.75">
      <c r="A244" s="4">
        <f>'raw data'!H244</f>
        <v>242</v>
      </c>
      <c r="B244" s="10">
        <f>'raw data'!U244</f>
        <v>42222</v>
      </c>
      <c r="C244" s="4">
        <f>'raw data'!R244</f>
        <v>1</v>
      </c>
      <c r="D244" s="1">
        <f>'raw data'!Z244</f>
        <v>500</v>
      </c>
      <c r="E244" s="1">
        <f>'raw data'!AA244</f>
        <v>146000</v>
      </c>
      <c r="F244" s="2">
        <f>'raw data'!AB244</f>
        <v>603.305785123967</v>
      </c>
      <c r="G244" s="4">
        <f>'raw data'!A244</f>
        <v>1</v>
      </c>
      <c r="H244" s="4">
        <f>'raw data'!B244</f>
        <v>0.7000000000000001</v>
      </c>
      <c r="I244" s="4">
        <f>'raw data'!C244</f>
        <v>0.05</v>
      </c>
      <c r="J244" s="5">
        <f>'raw data'!D244</f>
        <v>-0.09</v>
      </c>
      <c r="K244" s="3" t="str">
        <f>'raw data'!AC244</f>
        <v>scratched</v>
      </c>
      <c r="L244" s="5">
        <f t="shared" si="21"/>
        <v>21.693195087389697</v>
      </c>
      <c r="M244" s="5">
        <f t="shared" si="22"/>
        <v>21.0381950873897</v>
      </c>
      <c r="N244" s="5">
        <f t="shared" si="23"/>
        <v>0.6472085810373815</v>
      </c>
      <c r="O244" s="5">
        <f t="shared" si="24"/>
        <v>22.979820830501843</v>
      </c>
      <c r="P244" s="5">
        <f t="shared" si="25"/>
        <v>19.096569344277555</v>
      </c>
      <c r="Q244" s="4">
        <f t="shared" si="26"/>
        <v>0</v>
      </c>
      <c r="R244" s="4">
        <f t="shared" si="27"/>
        <v>13.013921354628875</v>
      </c>
    </row>
    <row r="245" spans="1:18" ht="12.75">
      <c r="A245" s="4">
        <f>'raw data'!H245</f>
        <v>243</v>
      </c>
      <c r="B245" s="10">
        <f>'raw data'!U245</f>
        <v>42227</v>
      </c>
      <c r="C245" s="4">
        <f>'raw data'!R245</f>
        <v>1</v>
      </c>
      <c r="D245" s="1">
        <f>'raw data'!Z245</f>
        <v>-7125</v>
      </c>
      <c r="E245" s="1">
        <f>'raw data'!AA245</f>
        <v>138875</v>
      </c>
      <c r="F245" s="2">
        <f>'raw data'!AB245</f>
        <v>571.5020576131687</v>
      </c>
      <c r="G245" s="4">
        <f>'raw data'!A245</f>
        <v>-13.600000000000001</v>
      </c>
      <c r="H245" s="4">
        <f>'raw data'!B245</f>
        <v>-9.520000000000001</v>
      </c>
      <c r="I245" s="4">
        <f>'raw data'!C245</f>
        <v>-0.68</v>
      </c>
      <c r="J245" s="5">
        <f>'raw data'!D245</f>
        <v>-0.74</v>
      </c>
      <c r="K245" s="3" t="str">
        <f>'raw data'!AC245</f>
        <v>stopped, it reached about -1,5%, than back</v>
      </c>
      <c r="L245" s="5">
        <f t="shared" si="21"/>
        <v>20.953195087389698</v>
      </c>
      <c r="M245" s="5">
        <f t="shared" si="22"/>
        <v>21.0886950873897</v>
      </c>
      <c r="N245" s="5">
        <f t="shared" si="23"/>
        <v>0.5945318813106127</v>
      </c>
      <c r="O245" s="5">
        <f t="shared" si="24"/>
        <v>22.872290731321538</v>
      </c>
      <c r="P245" s="5">
        <f t="shared" si="25"/>
        <v>19.30509944345786</v>
      </c>
      <c r="Q245" s="4">
        <f t="shared" si="26"/>
        <v>0</v>
      </c>
      <c r="R245" s="4">
        <f t="shared" si="27"/>
        <v>13.013921354628875</v>
      </c>
    </row>
    <row r="246" spans="1:18" ht="12.75">
      <c r="A246" s="4">
        <f>'raw data'!H246</f>
        <v>244</v>
      </c>
      <c r="B246" s="10">
        <f>'raw data'!U246</f>
        <v>42234</v>
      </c>
      <c r="C246" s="4">
        <f>'raw data'!R246</f>
        <v>1</v>
      </c>
      <c r="D246" s="1">
        <f>'raw data'!Z246</f>
        <v>-4500</v>
      </c>
      <c r="E246" s="1">
        <f>'raw data'!AA246</f>
        <v>134375</v>
      </c>
      <c r="F246" s="2">
        <f>'raw data'!AB246</f>
        <v>550.7172131147541</v>
      </c>
      <c r="G246" s="4">
        <f>'raw data'!A246</f>
        <v>-8.6</v>
      </c>
      <c r="H246" s="4">
        <f>'raw data'!B246</f>
        <v>-6.02</v>
      </c>
      <c r="I246" s="4">
        <f>'raw data'!C246</f>
        <v>-0.43</v>
      </c>
      <c r="J246" s="5">
        <f>'raw data'!D246</f>
        <v>-0.43</v>
      </c>
      <c r="K246" s="3">
        <f>'raw data'!AC246</f>
        <v>0</v>
      </c>
      <c r="L246" s="5">
        <f t="shared" si="21"/>
        <v>20.5231950873897</v>
      </c>
      <c r="M246" s="5">
        <f t="shared" si="22"/>
        <v>21.106195087389697</v>
      </c>
      <c r="N246" s="5">
        <f t="shared" si="23"/>
        <v>0.5708451721143969</v>
      </c>
      <c r="O246" s="5">
        <f t="shared" si="24"/>
        <v>22.818730603732888</v>
      </c>
      <c r="P246" s="5">
        <f t="shared" si="25"/>
        <v>19.393659571046506</v>
      </c>
      <c r="Q246" s="4">
        <f t="shared" si="26"/>
        <v>0</v>
      </c>
      <c r="R246" s="4">
        <f t="shared" si="27"/>
        <v>13.013921354628875</v>
      </c>
    </row>
    <row r="247" spans="1:18" ht="12.75">
      <c r="A247" s="4">
        <f>'raw data'!H247</f>
        <v>245</v>
      </c>
      <c r="B247" s="10">
        <f>'raw data'!U247</f>
        <v>42235</v>
      </c>
      <c r="C247" s="4">
        <f>'raw data'!R247</f>
        <v>1</v>
      </c>
      <c r="D247" s="1">
        <f>'raw data'!Z247</f>
        <v>-7000</v>
      </c>
      <c r="E247" s="1">
        <f>'raw data'!AA247</f>
        <v>127375</v>
      </c>
      <c r="F247" s="2">
        <f>'raw data'!AB247</f>
        <v>519.8979591836735</v>
      </c>
      <c r="G247" s="4">
        <f>'raw data'!A247</f>
        <v>-13.600000000000001</v>
      </c>
      <c r="H247" s="4">
        <f>'raw data'!B247</f>
        <v>-9.520000000000001</v>
      </c>
      <c r="I247" s="4">
        <f>'raw data'!C247</f>
        <v>-0.68</v>
      </c>
      <c r="J247" s="5">
        <f>'raw data'!D247</f>
        <v>-0.87</v>
      </c>
      <c r="K247" s="3" t="str">
        <f>'raw data'!AC247</f>
        <v>stopped   </v>
      </c>
      <c r="L247" s="5">
        <f t="shared" si="21"/>
        <v>19.653195087389697</v>
      </c>
      <c r="M247" s="5">
        <f t="shared" si="22"/>
        <v>21.083695087389696</v>
      </c>
      <c r="N247" s="5">
        <f t="shared" si="23"/>
        <v>0.6192735557426174</v>
      </c>
      <c r="O247" s="5">
        <f t="shared" si="24"/>
        <v>22.941515754617548</v>
      </c>
      <c r="P247" s="5">
        <f t="shared" si="25"/>
        <v>19.225874420161844</v>
      </c>
      <c r="Q247" s="4">
        <f t="shared" si="26"/>
        <v>0</v>
      </c>
      <c r="R247" s="4">
        <f t="shared" si="27"/>
        <v>13.013921354628875</v>
      </c>
    </row>
    <row r="248" spans="1:18" ht="12.75">
      <c r="A248" s="4">
        <f>'raw data'!H248</f>
        <v>246</v>
      </c>
      <c r="B248" s="10">
        <f>'raw data'!U248</f>
        <v>42262</v>
      </c>
      <c r="C248" s="4">
        <f>'raw data'!R248</f>
        <v>0</v>
      </c>
      <c r="D248" s="1">
        <f>'raw data'!Z248</f>
        <v>0</v>
      </c>
      <c r="E248" s="1">
        <f>'raw data'!AA248</f>
        <v>127375</v>
      </c>
      <c r="F248" s="2">
        <f>'raw data'!AB248</f>
        <v>517.7845528455284</v>
      </c>
      <c r="G248" s="4">
        <f>'raw data'!A248</f>
        <v>0</v>
      </c>
      <c r="H248" s="4">
        <f>'raw data'!B248</f>
        <v>0</v>
      </c>
      <c r="I248" s="4">
        <f>'raw data'!C248</f>
        <v>0</v>
      </c>
      <c r="J248" s="5">
        <f>'raw data'!D248</f>
        <v>-0.18</v>
      </c>
      <c r="K248" s="3" t="str">
        <f>'raw data'!AC248</f>
        <v>scratched</v>
      </c>
      <c r="L248" s="5">
        <f t="shared" si="21"/>
        <v>19.473195087389698</v>
      </c>
      <c r="M248" s="5">
        <f t="shared" si="22"/>
        <v>21.039195087389697</v>
      </c>
      <c r="N248" s="5">
        <f t="shared" si="23"/>
        <v>0.7004314459861974</v>
      </c>
      <c r="O248" s="5">
        <f t="shared" si="24"/>
        <v>23.14048942534829</v>
      </c>
      <c r="P248" s="5">
        <f t="shared" si="25"/>
        <v>18.937900749431105</v>
      </c>
      <c r="Q248" s="4">
        <f t="shared" si="26"/>
        <v>-0.18</v>
      </c>
      <c r="R248" s="4">
        <f t="shared" si="27"/>
        <v>12.833921354628876</v>
      </c>
    </row>
    <row r="249" spans="1:18" ht="12.75">
      <c r="A249" s="4">
        <f>'raw data'!H249</f>
        <v>247</v>
      </c>
      <c r="B249" s="10">
        <f>'raw data'!U249</f>
        <v>42284</v>
      </c>
      <c r="C249" s="4">
        <f>'raw data'!R249</f>
        <v>0</v>
      </c>
      <c r="D249" s="1">
        <f>'raw data'!Z249</f>
        <v>3250</v>
      </c>
      <c r="E249" s="1">
        <f>'raw data'!AA249</f>
        <v>130625</v>
      </c>
      <c r="F249" s="2">
        <f>'raw data'!AB249</f>
        <v>528.8461538461538</v>
      </c>
      <c r="G249" s="4">
        <f>'raw data'!A249</f>
        <v>6.6000000000000005</v>
      </c>
      <c r="H249" s="4">
        <f>'raw data'!B249</f>
        <v>4.62</v>
      </c>
      <c r="I249" s="4">
        <f>'raw data'!C249</f>
        <v>0.33</v>
      </c>
      <c r="J249" s="5">
        <f>'raw data'!D249</f>
        <v>0.23</v>
      </c>
      <c r="K249" s="3">
        <f>'raw data'!AC249</f>
        <v>0</v>
      </c>
      <c r="L249" s="5">
        <f t="shared" si="21"/>
        <v>19.703195087389698</v>
      </c>
      <c r="M249" s="5">
        <f t="shared" si="22"/>
        <v>20.987195087389697</v>
      </c>
      <c r="N249" s="5">
        <f t="shared" si="23"/>
        <v>0.7596633603462991</v>
      </c>
      <c r="O249" s="5">
        <f t="shared" si="24"/>
        <v>23.266185168428596</v>
      </c>
      <c r="P249" s="5">
        <f t="shared" si="25"/>
        <v>18.7082050063508</v>
      </c>
      <c r="Q249" s="4">
        <f t="shared" si="26"/>
        <v>0.23</v>
      </c>
      <c r="R249" s="4">
        <f t="shared" si="27"/>
        <v>13.063921354628876</v>
      </c>
    </row>
    <row r="250" spans="1:18" ht="12.75">
      <c r="A250" s="4">
        <f>'raw data'!H250</f>
        <v>248</v>
      </c>
      <c r="B250" s="10">
        <f>'raw data'!U250</f>
        <v>42285</v>
      </c>
      <c r="C250" s="4">
        <f>'raw data'!R250</f>
        <v>0</v>
      </c>
      <c r="D250" s="1">
        <f>'raw data'!Z250</f>
        <v>-500</v>
      </c>
      <c r="E250" s="1">
        <f>'raw data'!AA250</f>
        <v>130125</v>
      </c>
      <c r="F250" s="2">
        <f>'raw data'!AB250</f>
        <v>524.6975806451613</v>
      </c>
      <c r="G250" s="4">
        <f>'raw data'!A250</f>
        <v>-1</v>
      </c>
      <c r="H250" s="4">
        <f>'raw data'!B250</f>
        <v>-0.7000000000000001</v>
      </c>
      <c r="I250" s="4">
        <f>'raw data'!C250</f>
        <v>-0.05</v>
      </c>
      <c r="J250" s="5">
        <f>'raw data'!D250</f>
        <v>-0.21</v>
      </c>
      <c r="K250" s="3">
        <f>'raw data'!AC250</f>
        <v>0</v>
      </c>
      <c r="L250" s="5">
        <f t="shared" si="21"/>
        <v>19.493195087389697</v>
      </c>
      <c r="M250" s="5">
        <f t="shared" si="22"/>
        <v>20.929195087389697</v>
      </c>
      <c r="N250" s="5">
        <f t="shared" si="23"/>
        <v>0.8277388349880462</v>
      </c>
      <c r="O250" s="5">
        <f t="shared" si="24"/>
        <v>23.412411592353834</v>
      </c>
      <c r="P250" s="5">
        <f t="shared" si="25"/>
        <v>18.44597858242556</v>
      </c>
      <c r="Q250" s="4">
        <f t="shared" si="26"/>
        <v>-0.21</v>
      </c>
      <c r="R250" s="4">
        <f t="shared" si="27"/>
        <v>12.853921354628875</v>
      </c>
    </row>
    <row r="251" spans="1:18" ht="12.75">
      <c r="A251" s="4">
        <f>'raw data'!H251</f>
        <v>249</v>
      </c>
      <c r="B251" s="10">
        <f>'raw data'!U251</f>
        <v>42286</v>
      </c>
      <c r="C251" s="4">
        <f>'raw data'!R251</f>
        <v>0</v>
      </c>
      <c r="D251" s="1">
        <f>'raw data'!Z251</f>
        <v>375</v>
      </c>
      <c r="E251" s="1">
        <f>'raw data'!AA251</f>
        <v>130500</v>
      </c>
      <c r="F251" s="2">
        <f>'raw data'!AB251</f>
        <v>524.0963855421687</v>
      </c>
      <c r="G251" s="4">
        <f>'raw data'!A251</f>
        <v>0.8</v>
      </c>
      <c r="H251" s="4">
        <f>'raw data'!B251</f>
        <v>0.56</v>
      </c>
      <c r="I251" s="4">
        <f>'raw data'!C251</f>
        <v>0.04</v>
      </c>
      <c r="J251" s="5">
        <f>'raw data'!D251</f>
        <v>-0.04</v>
      </c>
      <c r="K251" s="3">
        <f>'raw data'!AC251</f>
        <v>0</v>
      </c>
      <c r="L251" s="5">
        <f t="shared" si="21"/>
        <v>19.453195087389698</v>
      </c>
      <c r="M251" s="5">
        <f t="shared" si="22"/>
        <v>20.8721950873897</v>
      </c>
      <c r="N251" s="5">
        <f t="shared" si="23"/>
        <v>0.8890734384444111</v>
      </c>
      <c r="O251" s="5">
        <f t="shared" si="24"/>
        <v>23.53941540272293</v>
      </c>
      <c r="P251" s="5">
        <f t="shared" si="25"/>
        <v>18.204974772056467</v>
      </c>
      <c r="Q251" s="4">
        <f t="shared" si="26"/>
        <v>-0.04</v>
      </c>
      <c r="R251" s="4">
        <f t="shared" si="27"/>
        <v>12.813921354628876</v>
      </c>
    </row>
    <row r="252" spans="1:18" ht="12.75">
      <c r="A252" s="4">
        <f>'raw data'!H252</f>
        <v>250</v>
      </c>
      <c r="B252" s="10">
        <f>'raw data'!U252</f>
        <v>42289</v>
      </c>
      <c r="C252" s="4">
        <f>'raw data'!R252</f>
        <v>0</v>
      </c>
      <c r="D252" s="1">
        <f>'raw data'!Z252</f>
        <v>5500</v>
      </c>
      <c r="E252" s="1">
        <f>'raw data'!AA252</f>
        <v>136000</v>
      </c>
      <c r="F252" s="2">
        <f>'raw data'!AB252</f>
        <v>544</v>
      </c>
      <c r="G252" s="4">
        <f>'raw data'!A252</f>
        <v>11</v>
      </c>
      <c r="H252" s="4">
        <f>'raw data'!B252</f>
        <v>7.700000000000001</v>
      </c>
      <c r="I252" s="4">
        <f>'raw data'!C252</f>
        <v>0.55</v>
      </c>
      <c r="J252" s="5">
        <f>'raw data'!D252</f>
        <v>0.47</v>
      </c>
      <c r="K252" s="3">
        <f>'raw data'!AC252</f>
        <v>0</v>
      </c>
      <c r="L252" s="5">
        <f t="shared" si="21"/>
        <v>19.923195087389697</v>
      </c>
      <c r="M252" s="5">
        <f t="shared" si="22"/>
        <v>20.838195087389696</v>
      </c>
      <c r="N252" s="5">
        <f t="shared" si="23"/>
        <v>0.9125931819762153</v>
      </c>
      <c r="O252" s="5">
        <f t="shared" si="24"/>
        <v>23.575974633318342</v>
      </c>
      <c r="P252" s="5">
        <f t="shared" si="25"/>
        <v>18.10041554146105</v>
      </c>
      <c r="Q252" s="4">
        <f t="shared" si="26"/>
        <v>0.47</v>
      </c>
      <c r="R252" s="4">
        <f t="shared" si="27"/>
        <v>13.283921354628877</v>
      </c>
    </row>
    <row r="253" spans="1:18" ht="12.75">
      <c r="A253" s="4">
        <f>'raw data'!H253</f>
        <v>251</v>
      </c>
      <c r="B253" s="10">
        <f>'raw data'!U253</f>
        <v>42291</v>
      </c>
      <c r="C253" s="4">
        <f>'raw data'!R253</f>
        <v>1</v>
      </c>
      <c r="D253" s="1">
        <f>'raw data'!Z253</f>
        <v>5000</v>
      </c>
      <c r="E253" s="1">
        <f>'raw data'!AA253</f>
        <v>141000</v>
      </c>
      <c r="F253" s="2">
        <f>'raw data'!AB253</f>
        <v>561.7529880478088</v>
      </c>
      <c r="G253" s="4">
        <f>'raw data'!A253</f>
        <v>10</v>
      </c>
      <c r="H253" s="4">
        <f>'raw data'!B253</f>
        <v>7</v>
      </c>
      <c r="I253" s="4">
        <f>'raw data'!C253</f>
        <v>0.5</v>
      </c>
      <c r="J253" s="5">
        <f>'raw data'!D253</f>
        <v>0.56</v>
      </c>
      <c r="K253" s="3">
        <f>'raw data'!AC253</f>
        <v>0</v>
      </c>
      <c r="L253" s="5">
        <f t="shared" si="21"/>
        <v>20.483195087389696</v>
      </c>
      <c r="M253" s="5">
        <f t="shared" si="22"/>
        <v>20.836695087389693</v>
      </c>
      <c r="N253" s="5">
        <f t="shared" si="23"/>
        <v>0.9131799557474679</v>
      </c>
      <c r="O253" s="5">
        <f t="shared" si="24"/>
        <v>23.576234954632096</v>
      </c>
      <c r="P253" s="5">
        <f t="shared" si="25"/>
        <v>18.09715522014729</v>
      </c>
      <c r="Q253" s="4">
        <f t="shared" si="26"/>
        <v>0.56</v>
      </c>
      <c r="R253" s="4">
        <f t="shared" si="27"/>
        <v>13.843921354628877</v>
      </c>
    </row>
    <row r="254" spans="1:18" ht="12.75">
      <c r="A254" s="4">
        <f>'raw data'!H254</f>
        <v>252</v>
      </c>
      <c r="B254" s="10">
        <f>'raw data'!U254</f>
        <v>42293</v>
      </c>
      <c r="C254" s="4">
        <f>'raw data'!R254</f>
        <v>0</v>
      </c>
      <c r="D254" s="1">
        <f>'raw data'!Z254</f>
        <v>3375</v>
      </c>
      <c r="E254" s="1">
        <f>'raw data'!AA254</f>
        <v>144375</v>
      </c>
      <c r="F254" s="2">
        <f>'raw data'!AB254</f>
        <v>572.9166666666666</v>
      </c>
      <c r="G254" s="4">
        <f>'raw data'!A254</f>
        <v>6.6000000000000005</v>
      </c>
      <c r="H254" s="4">
        <f>'raw data'!B254</f>
        <v>4.62</v>
      </c>
      <c r="I254" s="4">
        <f>'raw data'!C254</f>
        <v>0.33</v>
      </c>
      <c r="J254" s="5">
        <f>'raw data'!D254</f>
        <v>0.38</v>
      </c>
      <c r="K254" s="3">
        <f>'raw data'!AC254</f>
        <v>0</v>
      </c>
      <c r="L254" s="5">
        <f t="shared" si="21"/>
        <v>20.863195087389695</v>
      </c>
      <c r="M254" s="5">
        <f t="shared" si="22"/>
        <v>20.808695087389694</v>
      </c>
      <c r="N254" s="5">
        <f t="shared" si="23"/>
        <v>0.9027762735030201</v>
      </c>
      <c r="O254" s="5">
        <f t="shared" si="24"/>
        <v>23.517023907898754</v>
      </c>
      <c r="P254" s="5">
        <f t="shared" si="25"/>
        <v>18.100366266880634</v>
      </c>
      <c r="Q254" s="4">
        <f t="shared" si="26"/>
        <v>0.38</v>
      </c>
      <c r="R254" s="4">
        <f t="shared" si="27"/>
        <v>14.223921354628878</v>
      </c>
    </row>
    <row r="255" spans="1:18" ht="12.75">
      <c r="A255" s="4">
        <f>'raw data'!H255</f>
        <v>253</v>
      </c>
      <c r="B255" s="10">
        <f>'raw data'!U255</f>
        <v>42300</v>
      </c>
      <c r="C255" s="4">
        <f>'raw data'!R255</f>
        <v>0</v>
      </c>
      <c r="D255" s="1">
        <f>'raw data'!Z255</f>
        <v>375</v>
      </c>
      <c r="E255" s="1">
        <f>'raw data'!AA255</f>
        <v>144750</v>
      </c>
      <c r="F255" s="2">
        <f>'raw data'!AB255</f>
        <v>572.1343873517786</v>
      </c>
      <c r="G255" s="4">
        <f>'raw data'!A255</f>
        <v>0.8</v>
      </c>
      <c r="H255" s="4">
        <f>'raw data'!B255</f>
        <v>0.56</v>
      </c>
      <c r="I255" s="4">
        <f>'raw data'!C255</f>
        <v>0.04</v>
      </c>
      <c r="J255" s="5">
        <f>'raw data'!D255</f>
        <v>0.1</v>
      </c>
      <c r="K255" s="3">
        <f>'raw data'!AC255</f>
        <v>0</v>
      </c>
      <c r="L255" s="5">
        <f t="shared" si="21"/>
        <v>20.963195087389696</v>
      </c>
      <c r="M255" s="5">
        <f t="shared" si="22"/>
        <v>20.775695087389693</v>
      </c>
      <c r="N255" s="5">
        <f t="shared" si="23"/>
        <v>0.8832885622550118</v>
      </c>
      <c r="O255" s="5">
        <f t="shared" si="24"/>
        <v>23.42556077415473</v>
      </c>
      <c r="P255" s="5">
        <f t="shared" si="25"/>
        <v>18.125829400624657</v>
      </c>
      <c r="Q255" s="4">
        <f t="shared" si="26"/>
        <v>0</v>
      </c>
      <c r="R255" s="4">
        <f t="shared" si="27"/>
        <v>14.223921354628878</v>
      </c>
    </row>
    <row r="256" spans="1:18" ht="12.75">
      <c r="A256" s="4">
        <f>'raw data'!H256</f>
        <v>254</v>
      </c>
      <c r="B256" s="10">
        <f>'raw data'!U256</f>
        <v>42306</v>
      </c>
      <c r="C256" s="4">
        <f>'raw data'!R256</f>
        <v>1</v>
      </c>
      <c r="D256" s="1">
        <f>'raw data'!Z256</f>
        <v>-1125</v>
      </c>
      <c r="E256" s="1">
        <f>'raw data'!AA256</f>
        <v>143625</v>
      </c>
      <c r="F256" s="2">
        <f>'raw data'!AB256</f>
        <v>565.4527559055118</v>
      </c>
      <c r="G256" s="4">
        <f>'raw data'!A256</f>
        <v>-2.2</v>
      </c>
      <c r="H256" s="4">
        <f>'raw data'!B256</f>
        <v>-1.54</v>
      </c>
      <c r="I256" s="4">
        <f>'raw data'!C256</f>
        <v>-0.11</v>
      </c>
      <c r="J256" s="5">
        <f>'raw data'!D256</f>
        <v>-0.11</v>
      </c>
      <c r="K256" s="3">
        <f>'raw data'!AC256</f>
        <v>0</v>
      </c>
      <c r="L256" s="5">
        <f t="shared" si="21"/>
        <v>20.853195087389697</v>
      </c>
      <c r="M256" s="5">
        <f t="shared" si="22"/>
        <v>20.77919508738969</v>
      </c>
      <c r="N256" s="5">
        <f t="shared" si="23"/>
        <v>0.8834585147976223</v>
      </c>
      <c r="O256" s="5">
        <f t="shared" si="24"/>
        <v>23.429570631782557</v>
      </c>
      <c r="P256" s="5">
        <f t="shared" si="25"/>
        <v>18.128819542996826</v>
      </c>
      <c r="Q256" s="4">
        <f t="shared" si="26"/>
        <v>0</v>
      </c>
      <c r="R256" s="4">
        <f t="shared" si="27"/>
        <v>14.223921354628878</v>
      </c>
    </row>
    <row r="257" spans="1:18" ht="12.75">
      <c r="A257" s="4">
        <f>'raw data'!H257</f>
        <v>255</v>
      </c>
      <c r="B257" s="10">
        <f>'raw data'!U257</f>
        <v>42307</v>
      </c>
      <c r="C257" s="4">
        <f>'raw data'!R257</f>
        <v>1</v>
      </c>
      <c r="D257" s="1">
        <f>'raw data'!Z257</f>
        <v>2000</v>
      </c>
      <c r="E257" s="1">
        <f>'raw data'!AA257</f>
        <v>145625</v>
      </c>
      <c r="F257" s="2">
        <f>'raw data'!AB257</f>
        <v>571.0784313725491</v>
      </c>
      <c r="G257" s="4">
        <f>'raw data'!A257</f>
        <v>3.8</v>
      </c>
      <c r="H257" s="4">
        <f>'raw data'!B257</f>
        <v>2.66</v>
      </c>
      <c r="I257" s="4">
        <f>'raw data'!C257</f>
        <v>0.19</v>
      </c>
      <c r="J257" s="5">
        <f>'raw data'!D257</f>
        <v>0.19</v>
      </c>
      <c r="K257" s="3">
        <f>'raw data'!AC257</f>
        <v>0</v>
      </c>
      <c r="L257" s="5">
        <f t="shared" si="21"/>
        <v>21.043195087389698</v>
      </c>
      <c r="M257" s="5">
        <f t="shared" si="22"/>
        <v>20.74719508738969</v>
      </c>
      <c r="N257" s="5">
        <f t="shared" si="23"/>
        <v>0.8602778009090096</v>
      </c>
      <c r="O257" s="5">
        <f t="shared" si="24"/>
        <v>23.328028490116722</v>
      </c>
      <c r="P257" s="5">
        <f t="shared" si="25"/>
        <v>18.16636168466266</v>
      </c>
      <c r="Q257" s="4">
        <f t="shared" si="26"/>
        <v>0.19</v>
      </c>
      <c r="R257" s="4">
        <f t="shared" si="27"/>
        <v>14.413921354628878</v>
      </c>
    </row>
    <row r="258" spans="1:18" ht="12.75">
      <c r="A258" s="4">
        <f>'raw data'!H258</f>
        <v>256</v>
      </c>
      <c r="B258" s="10">
        <f>'raw data'!U258</f>
        <v>42310</v>
      </c>
      <c r="C258" s="4">
        <f>'raw data'!R258</f>
        <v>0</v>
      </c>
      <c r="D258" s="1">
        <f>'raw data'!Z258</f>
        <v>750</v>
      </c>
      <c r="E258" s="1">
        <f>'raw data'!AA258</f>
        <v>146375</v>
      </c>
      <c r="F258" s="2">
        <f>'raw data'!AB258</f>
        <v>571.77734375</v>
      </c>
      <c r="G258" s="4">
        <f>'raw data'!A258</f>
        <v>1.4000000000000001</v>
      </c>
      <c r="H258" s="4">
        <f>'raw data'!B258</f>
        <v>0.9800000000000001</v>
      </c>
      <c r="I258" s="4">
        <f>'raw data'!C258</f>
        <v>0.07</v>
      </c>
      <c r="J258" s="5">
        <f>'raw data'!D258</f>
        <v>0.2</v>
      </c>
      <c r="K258" s="3">
        <f>'raw data'!AC258</f>
        <v>0</v>
      </c>
      <c r="L258" s="5">
        <f t="shared" si="21"/>
        <v>21.243195087389697</v>
      </c>
      <c r="M258" s="5">
        <f t="shared" si="22"/>
        <v>20.724195087389692</v>
      </c>
      <c r="N258" s="5">
        <f t="shared" si="23"/>
        <v>0.8392659700125176</v>
      </c>
      <c r="O258" s="5">
        <f t="shared" si="24"/>
        <v>23.241992997427246</v>
      </c>
      <c r="P258" s="5">
        <f t="shared" si="25"/>
        <v>18.206397177352137</v>
      </c>
      <c r="Q258" s="4">
        <f t="shared" si="26"/>
        <v>0</v>
      </c>
      <c r="R258" s="4">
        <f t="shared" si="27"/>
        <v>14.413921354628878</v>
      </c>
    </row>
    <row r="259" spans="1:18" ht="12.75">
      <c r="A259" s="4">
        <f>'raw data'!H259</f>
        <v>257</v>
      </c>
      <c r="B259" s="10">
        <f>'raw data'!U259</f>
        <v>42314</v>
      </c>
      <c r="C259" s="4">
        <f>'raw data'!R259</f>
        <v>1</v>
      </c>
      <c r="D259" s="1">
        <f>'raw data'!Z259</f>
        <v>-3125</v>
      </c>
      <c r="E259" s="1">
        <f>'raw data'!AA259</f>
        <v>143250</v>
      </c>
      <c r="F259" s="2">
        <f>'raw data'!AB259</f>
        <v>557.3929961089494</v>
      </c>
      <c r="G259" s="4">
        <f>'raw data'!A259</f>
        <v>-6.000000000000001</v>
      </c>
      <c r="H259" s="4">
        <f>'raw data'!B259</f>
        <v>-4.200000000000001</v>
      </c>
      <c r="I259" s="4">
        <f>'raw data'!C259</f>
        <v>-0.30000000000000004</v>
      </c>
      <c r="J259" s="5">
        <f>'raw data'!D259</f>
        <v>-0.35</v>
      </c>
      <c r="K259" s="3">
        <f>'raw data'!AC259</f>
        <v>0</v>
      </c>
      <c r="L259" s="5">
        <f t="shared" si="21"/>
        <v>20.893195087389696</v>
      </c>
      <c r="M259" s="5">
        <f t="shared" si="22"/>
        <v>20.68469508738969</v>
      </c>
      <c r="N259" s="5">
        <f t="shared" si="23"/>
        <v>0.8098295792130714</v>
      </c>
      <c r="O259" s="5">
        <f t="shared" si="24"/>
        <v>23.114183825028906</v>
      </c>
      <c r="P259" s="5">
        <f t="shared" si="25"/>
        <v>18.255206349750477</v>
      </c>
      <c r="Q259" s="4">
        <f t="shared" si="26"/>
        <v>0</v>
      </c>
      <c r="R259" s="4">
        <f t="shared" si="27"/>
        <v>14.413921354628878</v>
      </c>
    </row>
    <row r="260" spans="1:18" ht="12.75">
      <c r="A260" s="4">
        <f>'raw data'!H260</f>
        <v>258</v>
      </c>
      <c r="B260" s="10">
        <f>'raw data'!U260</f>
        <v>42318</v>
      </c>
      <c r="C260" s="4">
        <f>'raw data'!R260</f>
        <v>1</v>
      </c>
      <c r="D260" s="1">
        <f>'raw data'!Z260</f>
        <v>1750</v>
      </c>
      <c r="E260" s="1">
        <f>'raw data'!AA260</f>
        <v>145000</v>
      </c>
      <c r="F260" s="2">
        <f>'raw data'!AB260</f>
        <v>562.015503875969</v>
      </c>
      <c r="G260" s="4">
        <f>'raw data'!A260</f>
        <v>3.4000000000000004</v>
      </c>
      <c r="H260" s="4">
        <f>'raw data'!B260</f>
        <v>2.3800000000000003</v>
      </c>
      <c r="I260" s="4">
        <f>'raw data'!C260</f>
        <v>0.17</v>
      </c>
      <c r="J260" s="5">
        <f>'raw data'!D260</f>
        <v>0.15</v>
      </c>
      <c r="K260" s="3">
        <f>'raw data'!AC260</f>
        <v>0</v>
      </c>
      <c r="L260" s="5">
        <f aca="true" t="shared" si="28" ref="L260:L323">L259+J260</f>
        <v>21.043195087389694</v>
      </c>
      <c r="M260" s="5">
        <f t="shared" si="22"/>
        <v>20.653195087389694</v>
      </c>
      <c r="N260" s="5">
        <f t="shared" si="23"/>
        <v>0.7810990906880402</v>
      </c>
      <c r="O260" s="5">
        <f t="shared" si="24"/>
        <v>22.996492359453814</v>
      </c>
      <c r="P260" s="5">
        <f t="shared" si="25"/>
        <v>18.309897815325574</v>
      </c>
      <c r="Q260" s="4">
        <f t="shared" si="26"/>
        <v>0</v>
      </c>
      <c r="R260" s="4">
        <f t="shared" si="27"/>
        <v>14.413921354628878</v>
      </c>
    </row>
    <row r="261" spans="1:18" ht="12.75">
      <c r="A261" s="4">
        <f>'raw data'!H261</f>
        <v>259</v>
      </c>
      <c r="B261" s="10">
        <f>'raw data'!U261</f>
        <v>42338</v>
      </c>
      <c r="C261" s="4">
        <f>'raw data'!R261</f>
        <v>1</v>
      </c>
      <c r="D261" s="1">
        <f>'raw data'!Z261</f>
        <v>2750</v>
      </c>
      <c r="E261" s="1">
        <f>'raw data'!AA261</f>
        <v>147750</v>
      </c>
      <c r="F261" s="2">
        <f>'raw data'!AB261</f>
        <v>570.4633204633204</v>
      </c>
      <c r="G261" s="4">
        <f>'raw data'!A261</f>
        <v>5.2</v>
      </c>
      <c r="H261" s="4">
        <f>'raw data'!B261</f>
        <v>3.64</v>
      </c>
      <c r="I261" s="4">
        <f>'raw data'!C261</f>
        <v>0.26</v>
      </c>
      <c r="J261" s="5">
        <f>'raw data'!D261</f>
        <v>0.36</v>
      </c>
      <c r="K261" s="3">
        <f>'raw data'!AC261</f>
        <v>0</v>
      </c>
      <c r="L261" s="5">
        <f t="shared" si="28"/>
        <v>21.403195087389694</v>
      </c>
      <c r="M261" s="5">
        <f t="shared" si="22"/>
        <v>20.635695087389696</v>
      </c>
      <c r="N261" s="5">
        <f t="shared" si="23"/>
        <v>0.7587585081461752</v>
      </c>
      <c r="O261" s="5">
        <f t="shared" si="24"/>
        <v>22.91197061182822</v>
      </c>
      <c r="P261" s="5">
        <f t="shared" si="25"/>
        <v>18.35941956295117</v>
      </c>
      <c r="Q261" s="4">
        <f t="shared" si="26"/>
        <v>0</v>
      </c>
      <c r="R261" s="4">
        <f t="shared" si="27"/>
        <v>14.413921354628878</v>
      </c>
    </row>
    <row r="262" spans="1:18" ht="12.75">
      <c r="A262" s="4">
        <f>'raw data'!H262</f>
        <v>260</v>
      </c>
      <c r="B262" s="10">
        <f>'raw data'!U262</f>
        <v>42356</v>
      </c>
      <c r="C262" s="4">
        <f>'raw data'!R262</f>
        <v>1</v>
      </c>
      <c r="D262" s="1">
        <f>'raw data'!Z262</f>
        <v>8000</v>
      </c>
      <c r="E262" s="1">
        <f>'raw data'!AA262</f>
        <v>155750</v>
      </c>
      <c r="F262" s="2">
        <f>'raw data'!AB262</f>
        <v>599.0384615384615</v>
      </c>
      <c r="G262" s="4">
        <f>'raw data'!A262</f>
        <v>16</v>
      </c>
      <c r="H262" s="4">
        <f>'raw data'!B262</f>
        <v>11.200000000000001</v>
      </c>
      <c r="I262" s="4">
        <f>'raw data'!C262</f>
        <v>0.8</v>
      </c>
      <c r="J262" s="5">
        <f>'raw data'!D262</f>
        <v>0.69</v>
      </c>
      <c r="K262" s="3">
        <f>'raw data'!AC262</f>
        <v>0</v>
      </c>
      <c r="L262" s="5">
        <f t="shared" si="28"/>
        <v>22.093195087389695</v>
      </c>
      <c r="M262" s="5">
        <f t="shared" si="22"/>
        <v>20.676695087389696</v>
      </c>
      <c r="N262" s="5">
        <f t="shared" si="23"/>
        <v>0.8150833021683631</v>
      </c>
      <c r="O262" s="5">
        <f t="shared" si="24"/>
        <v>23.121944993894786</v>
      </c>
      <c r="P262" s="5">
        <f t="shared" si="25"/>
        <v>18.231445180884606</v>
      </c>
      <c r="Q262" s="4">
        <f t="shared" si="26"/>
        <v>0</v>
      </c>
      <c r="R262" s="4">
        <f t="shared" si="27"/>
        <v>14.413921354628878</v>
      </c>
    </row>
    <row r="263" spans="1:18" ht="12.75">
      <c r="A263" s="4">
        <f>'raw data'!H263</f>
        <v>261</v>
      </c>
      <c r="B263" s="10">
        <f>'raw data'!U263</f>
        <v>42360</v>
      </c>
      <c r="C263" s="4">
        <f>'raw data'!R263</f>
        <v>1</v>
      </c>
      <c r="D263" s="1">
        <f>'raw data'!Z263</f>
        <v>4250</v>
      </c>
      <c r="E263" s="1">
        <f>'raw data'!AA263</f>
        <v>160000</v>
      </c>
      <c r="F263" s="2">
        <f>'raw data'!AB263</f>
        <v>613.0268199233717</v>
      </c>
      <c r="G263" s="4">
        <f>'raw data'!A263</f>
        <v>8.4</v>
      </c>
      <c r="H263" s="4">
        <f>'raw data'!B263</f>
        <v>5.88</v>
      </c>
      <c r="I263" s="4">
        <f>'raw data'!C263</f>
        <v>0.42</v>
      </c>
      <c r="J263" s="5">
        <f>'raw data'!D263</f>
        <v>0.58</v>
      </c>
      <c r="K263" s="3">
        <f>'raw data'!AC263</f>
        <v>0</v>
      </c>
      <c r="L263" s="5">
        <f t="shared" si="28"/>
        <v>22.673195087389693</v>
      </c>
      <c r="M263" s="5">
        <f t="shared" si="22"/>
        <v>20.721195087389695</v>
      </c>
      <c r="N263" s="5">
        <f t="shared" si="23"/>
        <v>0.8986809046714249</v>
      </c>
      <c r="O263" s="5">
        <f t="shared" si="24"/>
        <v>23.41723780140397</v>
      </c>
      <c r="P263" s="5">
        <f t="shared" si="25"/>
        <v>18.02515237337542</v>
      </c>
      <c r="Q263" s="4">
        <f t="shared" si="26"/>
        <v>0.58</v>
      </c>
      <c r="R263" s="4">
        <f t="shared" si="27"/>
        <v>14.993921354628878</v>
      </c>
    </row>
    <row r="264" spans="1:18" ht="12.75">
      <c r="A264" s="4">
        <f>'raw data'!H264</f>
        <v>262</v>
      </c>
      <c r="B264" s="10">
        <f>'raw data'!U264</f>
        <v>42361</v>
      </c>
      <c r="C264" s="4">
        <f>'raw data'!R264</f>
        <v>0</v>
      </c>
      <c r="D264" s="1">
        <f>'raw data'!Z264</f>
        <v>-250</v>
      </c>
      <c r="E264" s="1">
        <f>'raw data'!AA264</f>
        <v>159750</v>
      </c>
      <c r="F264" s="2">
        <f>'raw data'!AB264</f>
        <v>609.7328244274809</v>
      </c>
      <c r="G264" s="4">
        <f>'raw data'!A264</f>
        <v>-0.4</v>
      </c>
      <c r="H264" s="4">
        <f>'raw data'!B264</f>
        <v>-0.28</v>
      </c>
      <c r="I264" s="4">
        <f>'raw data'!C264</f>
        <v>-0.02</v>
      </c>
      <c r="J264" s="5">
        <f>'raw data'!D264</f>
        <v>0.16</v>
      </c>
      <c r="K264" s="3">
        <f>'raw data'!AC264</f>
        <v>0</v>
      </c>
      <c r="L264" s="5">
        <f t="shared" si="28"/>
        <v>22.833195087389694</v>
      </c>
      <c r="M264" s="5">
        <f t="shared" si="22"/>
        <v>20.778195087389697</v>
      </c>
      <c r="N264" s="5">
        <f t="shared" si="23"/>
        <v>0.9946091535980605</v>
      </c>
      <c r="O264" s="5">
        <f t="shared" si="24"/>
        <v>23.76202254818388</v>
      </c>
      <c r="P264" s="5">
        <f t="shared" si="25"/>
        <v>17.794367626595516</v>
      </c>
      <c r="Q264" s="4">
        <f t="shared" si="26"/>
        <v>0.16</v>
      </c>
      <c r="R264" s="4">
        <f t="shared" si="27"/>
        <v>15.153921354628878</v>
      </c>
    </row>
    <row r="265" spans="1:18" ht="12.75">
      <c r="A265" s="4">
        <f>'raw data'!H265</f>
        <v>263</v>
      </c>
      <c r="B265" s="10">
        <f>'raw data'!U265</f>
        <v>42368</v>
      </c>
      <c r="C265" s="4">
        <f>'raw data'!R265</f>
        <v>1</v>
      </c>
      <c r="D265" s="1">
        <f>'raw data'!Z265</f>
        <v>-4625</v>
      </c>
      <c r="E265" s="1">
        <f>'raw data'!AA265</f>
        <v>155125</v>
      </c>
      <c r="F265" s="2">
        <f>'raw data'!AB265</f>
        <v>589.8288973384031</v>
      </c>
      <c r="G265" s="4">
        <f>'raw data'!A265</f>
        <v>-9</v>
      </c>
      <c r="H265" s="4">
        <f>'raw data'!B265</f>
        <v>-6.3</v>
      </c>
      <c r="I265" s="4">
        <f>'raw data'!C265</f>
        <v>-0.45</v>
      </c>
      <c r="J265" s="5">
        <f>'raw data'!D265</f>
        <v>0.39</v>
      </c>
      <c r="K265" s="3">
        <f>'raw data'!AC265</f>
        <v>0</v>
      </c>
      <c r="L265" s="5">
        <f t="shared" si="28"/>
        <v>23.223195087389694</v>
      </c>
      <c r="M265" s="5">
        <f t="shared" si="22"/>
        <v>20.891695087389696</v>
      </c>
      <c r="N265" s="5">
        <f t="shared" si="23"/>
        <v>1.1352128249340445</v>
      </c>
      <c r="O265" s="5">
        <f t="shared" si="24"/>
        <v>24.29733356219183</v>
      </c>
      <c r="P265" s="5">
        <f t="shared" si="25"/>
        <v>17.48605661258756</v>
      </c>
      <c r="Q265" s="4">
        <f t="shared" si="26"/>
        <v>0.39</v>
      </c>
      <c r="R265" s="4">
        <f t="shared" si="27"/>
        <v>15.543921354628878</v>
      </c>
    </row>
    <row r="266" spans="1:18" ht="12.75">
      <c r="A266" s="4">
        <f>'raw data'!H266</f>
        <v>264</v>
      </c>
      <c r="B266" s="10">
        <f>'raw data'!U266</f>
        <v>42369</v>
      </c>
      <c r="C266" s="4">
        <f>'raw data'!R266</f>
        <v>1</v>
      </c>
      <c r="D266" s="1">
        <f>'raw data'!Z266</f>
        <v>-13250</v>
      </c>
      <c r="E266" s="1">
        <f>'raw data'!AA266</f>
        <v>141875</v>
      </c>
      <c r="F266" s="2">
        <f>'raw data'!AB266</f>
        <v>537.405303030303</v>
      </c>
      <c r="G266" s="4">
        <f>'raw data'!A266</f>
        <v>-26</v>
      </c>
      <c r="H266" s="4">
        <f>'raw data'!B266</f>
        <v>-18.2</v>
      </c>
      <c r="I266" s="4">
        <f>'raw data'!C266</f>
        <v>-1.3</v>
      </c>
      <c r="J266" s="5">
        <f>'raw data'!D266</f>
        <v>-1.66</v>
      </c>
      <c r="K266" s="3" t="str">
        <f>'raw data'!AC266</f>
        <v>stopped, night ended much more down...</v>
      </c>
      <c r="L266" s="5">
        <f t="shared" si="28"/>
        <v>21.563195087389694</v>
      </c>
      <c r="M266" s="5">
        <f t="shared" si="22"/>
        <v>20.943695087389692</v>
      </c>
      <c r="N266" s="5">
        <f t="shared" si="23"/>
        <v>1.1412480472111024</v>
      </c>
      <c r="O266" s="5">
        <f t="shared" si="24"/>
        <v>24.367439229023</v>
      </c>
      <c r="P266" s="5">
        <f t="shared" si="25"/>
        <v>17.519950945756385</v>
      </c>
      <c r="Q266" s="4">
        <f t="shared" si="26"/>
        <v>-1.66</v>
      </c>
      <c r="R266" s="4">
        <f t="shared" si="27"/>
        <v>13.883921354628878</v>
      </c>
    </row>
    <row r="267" spans="1:18" ht="12.75">
      <c r="A267" s="4">
        <f>'raw data'!H267</f>
        <v>265</v>
      </c>
      <c r="B267" s="10">
        <f>'raw data'!U267</f>
        <v>42376</v>
      </c>
      <c r="C267" s="4">
        <f>'raw data'!R267</f>
        <v>1</v>
      </c>
      <c r="D267" s="1">
        <f>'raw data'!Z267</f>
        <v>7750</v>
      </c>
      <c r="E267" s="1">
        <f>'raw data'!AA267</f>
        <v>149625</v>
      </c>
      <c r="F267" s="2">
        <f>'raw data'!AB267</f>
        <v>564.622641509434</v>
      </c>
      <c r="G267" s="4">
        <f>'raw data'!A267</f>
        <v>15.2</v>
      </c>
      <c r="H267" s="4">
        <f>'raw data'!B267</f>
        <v>10.64</v>
      </c>
      <c r="I267" s="4">
        <f>'raw data'!C267</f>
        <v>0.76</v>
      </c>
      <c r="J267" s="5">
        <f>'raw data'!D267</f>
        <v>0.59</v>
      </c>
      <c r="K267" s="3">
        <f>'raw data'!AC267</f>
        <v>0</v>
      </c>
      <c r="L267" s="5">
        <f t="shared" si="28"/>
        <v>22.153195087389694</v>
      </c>
      <c r="M267" s="5">
        <f t="shared" si="22"/>
        <v>21.068695087389695</v>
      </c>
      <c r="N267" s="5">
        <f t="shared" si="23"/>
        <v>1.1293103391474197</v>
      </c>
      <c r="O267" s="5">
        <f t="shared" si="24"/>
        <v>24.456626104831955</v>
      </c>
      <c r="P267" s="5">
        <f t="shared" si="25"/>
        <v>17.680764069947436</v>
      </c>
      <c r="Q267" s="4">
        <f t="shared" si="26"/>
        <v>0.59</v>
      </c>
      <c r="R267" s="4">
        <f t="shared" si="27"/>
        <v>14.473921354628878</v>
      </c>
    </row>
    <row r="268" spans="1:18" ht="12.75">
      <c r="A268" s="4">
        <f>'raw data'!H268</f>
        <v>266</v>
      </c>
      <c r="B268" s="10">
        <f>'raw data'!U268</f>
        <v>42383</v>
      </c>
      <c r="C268" s="4">
        <f>'raw data'!R268</f>
        <v>0</v>
      </c>
      <c r="D268" s="1">
        <f>'raw data'!Z268</f>
        <v>24125</v>
      </c>
      <c r="E268" s="1">
        <f>'raw data'!AA268</f>
        <v>173750</v>
      </c>
      <c r="F268" s="2">
        <f>'raw data'!AB268</f>
        <v>653.1954887218045</v>
      </c>
      <c r="G268" s="4">
        <f>'raw data'!A268</f>
        <v>50.4</v>
      </c>
      <c r="H268" s="4">
        <f>'raw data'!B268</f>
        <v>35.28</v>
      </c>
      <c r="I268" s="4">
        <f>'raw data'!C268</f>
        <v>2.52</v>
      </c>
      <c r="J268" s="5">
        <f>'raw data'!D268</f>
        <v>2.69</v>
      </c>
      <c r="K268" s="3" t="str">
        <f>'raw data'!AC268</f>
        <v>my best trade ever</v>
      </c>
      <c r="L268" s="5">
        <f t="shared" si="28"/>
        <v>24.843195087389695</v>
      </c>
      <c r="M268" s="5">
        <f t="shared" si="22"/>
        <v>21.337195087389695</v>
      </c>
      <c r="N268" s="5">
        <f t="shared" si="23"/>
        <v>1.3473342100919903</v>
      </c>
      <c r="O268" s="5">
        <f t="shared" si="24"/>
        <v>25.379197717665665</v>
      </c>
      <c r="P268" s="5">
        <f t="shared" si="25"/>
        <v>17.295192457113725</v>
      </c>
      <c r="Q268" s="4">
        <f t="shared" si="26"/>
        <v>2.69</v>
      </c>
      <c r="R268" s="4">
        <f t="shared" si="27"/>
        <v>17.16392135462888</v>
      </c>
    </row>
    <row r="269" spans="1:18" ht="12.75">
      <c r="A269" s="4">
        <f>'raw data'!H269</f>
        <v>267</v>
      </c>
      <c r="B269" s="10">
        <f>'raw data'!U269</f>
        <v>42391</v>
      </c>
      <c r="C269" s="4">
        <f>'raw data'!R269</f>
        <v>0</v>
      </c>
      <c r="D269" s="1">
        <f>'raw data'!Z269</f>
        <v>3375</v>
      </c>
      <c r="E269" s="1">
        <f>'raw data'!AA269</f>
        <v>177125</v>
      </c>
      <c r="F269" s="2">
        <f>'raw data'!AB269</f>
        <v>663.3895131086142</v>
      </c>
      <c r="G269" s="4">
        <f>'raw data'!A269</f>
        <v>7.199999999999999</v>
      </c>
      <c r="H269" s="4">
        <f>'raw data'!B269</f>
        <v>5.04</v>
      </c>
      <c r="I269" s="4">
        <f>'raw data'!C269</f>
        <v>0.36</v>
      </c>
      <c r="J269" s="5">
        <f>'raw data'!D269</f>
        <v>0.31</v>
      </c>
      <c r="K269" s="3">
        <f>'raw data'!AC269</f>
        <v>0</v>
      </c>
      <c r="L269" s="5">
        <f t="shared" si="28"/>
        <v>25.153195087389694</v>
      </c>
      <c r="M269" s="5">
        <f t="shared" si="22"/>
        <v>21.609695087389696</v>
      </c>
      <c r="N269" s="5">
        <f t="shared" si="23"/>
        <v>1.5372164693640928</v>
      </c>
      <c r="O269" s="5">
        <f t="shared" si="24"/>
        <v>26.221344495481972</v>
      </c>
      <c r="P269" s="5">
        <f t="shared" si="25"/>
        <v>16.99804567929742</v>
      </c>
      <c r="Q269" s="4">
        <f t="shared" si="26"/>
        <v>0.31</v>
      </c>
      <c r="R269" s="4">
        <f t="shared" si="27"/>
        <v>17.473921354628878</v>
      </c>
    </row>
    <row r="270" spans="1:18" ht="12.75">
      <c r="A270" s="4">
        <f>'raw data'!H270</f>
        <v>268</v>
      </c>
      <c r="B270" s="10">
        <f>'raw data'!U270</f>
        <v>42403</v>
      </c>
      <c r="C270" s="4">
        <f>'raw data'!R270</f>
        <v>0</v>
      </c>
      <c r="D270" s="1">
        <f>'raw data'!Z270</f>
        <v>2375</v>
      </c>
      <c r="E270" s="1">
        <f>'raw data'!AA270</f>
        <v>179500</v>
      </c>
      <c r="F270" s="2">
        <f>'raw data'!AB270</f>
        <v>669.776119402985</v>
      </c>
      <c r="G270" s="4">
        <f>'raw data'!A270</f>
        <v>5</v>
      </c>
      <c r="H270" s="4">
        <f>'raw data'!B270</f>
        <v>3.5</v>
      </c>
      <c r="I270" s="4">
        <f>'raw data'!C270</f>
        <v>0.25</v>
      </c>
      <c r="J270" s="5">
        <f>'raw data'!D270</f>
        <v>0.31</v>
      </c>
      <c r="K270" s="3">
        <f>'raw data'!AC270</f>
        <v>0</v>
      </c>
      <c r="L270" s="5">
        <f t="shared" si="28"/>
        <v>25.463195087389693</v>
      </c>
      <c r="M270" s="5">
        <f t="shared" si="22"/>
        <v>21.908195087389693</v>
      </c>
      <c r="N270" s="5">
        <f t="shared" si="23"/>
        <v>1.6778040159057523</v>
      </c>
      <c r="O270" s="5">
        <f t="shared" si="24"/>
        <v>26.94160713510695</v>
      </c>
      <c r="P270" s="5">
        <f t="shared" si="25"/>
        <v>16.874783039672437</v>
      </c>
      <c r="Q270" s="4">
        <f t="shared" si="26"/>
        <v>0.31</v>
      </c>
      <c r="R270" s="4">
        <f t="shared" si="27"/>
        <v>17.783921354628877</v>
      </c>
    </row>
    <row r="271" spans="1:18" ht="12.75">
      <c r="A271" s="4">
        <f>'raw data'!H271</f>
        <v>269</v>
      </c>
      <c r="B271" s="10">
        <f>'raw data'!U271</f>
        <v>42436</v>
      </c>
      <c r="C271" s="4">
        <f>'raw data'!R271</f>
        <v>0</v>
      </c>
      <c r="D271" s="1">
        <f>'raw data'!Z271</f>
        <v>5875</v>
      </c>
      <c r="E271" s="1">
        <f>'raw data'!AA271</f>
        <v>185375</v>
      </c>
      <c r="F271" s="2">
        <f>'raw data'!AB271</f>
        <v>689.1263940520446</v>
      </c>
      <c r="G271" s="4">
        <f>'raw data'!A271</f>
        <v>11.799999999999999</v>
      </c>
      <c r="H271" s="4">
        <f>'raw data'!B271</f>
        <v>8.26</v>
      </c>
      <c r="I271" s="4">
        <f>'raw data'!C271</f>
        <v>0.59</v>
      </c>
      <c r="J271" s="5">
        <f>'raw data'!D271</f>
        <v>0.63</v>
      </c>
      <c r="K271" s="3">
        <f>'raw data'!AC271</f>
        <v>0</v>
      </c>
      <c r="L271" s="5">
        <f t="shared" si="28"/>
        <v>26.09319508738969</v>
      </c>
      <c r="M271" s="5">
        <f t="shared" si="22"/>
        <v>22.240195087389694</v>
      </c>
      <c r="N271" s="5">
        <f t="shared" si="23"/>
        <v>1.8175782036313555</v>
      </c>
      <c r="O271" s="5">
        <f t="shared" si="24"/>
        <v>27.69292969828376</v>
      </c>
      <c r="P271" s="5">
        <f t="shared" si="25"/>
        <v>16.787460476495628</v>
      </c>
      <c r="Q271" s="4">
        <f t="shared" si="26"/>
        <v>0.63</v>
      </c>
      <c r="R271" s="4">
        <f t="shared" si="27"/>
        <v>18.413921354628876</v>
      </c>
    </row>
    <row r="272" spans="1:18" ht="12.75">
      <c r="A272" s="4">
        <f>'raw data'!H272</f>
        <v>270</v>
      </c>
      <c r="B272" s="10">
        <f>'raw data'!U272</f>
        <v>42439</v>
      </c>
      <c r="C272" s="4">
        <f>'raw data'!R272</f>
        <v>0</v>
      </c>
      <c r="D272" s="1">
        <f>'raw data'!Z272</f>
        <v>-8750</v>
      </c>
      <c r="E272" s="1">
        <f>'raw data'!AA272</f>
        <v>176625</v>
      </c>
      <c r="F272" s="2">
        <f>'raw data'!AB272</f>
        <v>654.1666666666666</v>
      </c>
      <c r="G272" s="4">
        <f>'raw data'!A272</f>
        <v>-17.6</v>
      </c>
      <c r="H272" s="4">
        <f>'raw data'!B272</f>
        <v>-12.32</v>
      </c>
      <c r="I272" s="4">
        <f>'raw data'!C272</f>
        <v>-0.88</v>
      </c>
      <c r="J272" s="5">
        <f>'raw data'!D272</f>
        <v>-0.86</v>
      </c>
      <c r="K272" s="3">
        <f>'raw data'!AC272</f>
        <v>0</v>
      </c>
      <c r="L272" s="5">
        <f t="shared" si="28"/>
        <v>25.233195087389692</v>
      </c>
      <c r="M272" s="5">
        <f t="shared" si="22"/>
        <v>22.505695087389693</v>
      </c>
      <c r="N272" s="5">
        <f t="shared" si="23"/>
        <v>1.8488684306040293</v>
      </c>
      <c r="O272" s="5">
        <f t="shared" si="24"/>
        <v>28.05230037920178</v>
      </c>
      <c r="P272" s="5">
        <f t="shared" si="25"/>
        <v>16.959089795577604</v>
      </c>
      <c r="Q272" s="4">
        <f t="shared" si="26"/>
        <v>-0.86</v>
      </c>
      <c r="R272" s="4">
        <f t="shared" si="27"/>
        <v>17.553921354628876</v>
      </c>
    </row>
    <row r="273" spans="1:18" ht="12.75">
      <c r="A273" s="4">
        <f>'raw data'!H273</f>
        <v>271</v>
      </c>
      <c r="B273" s="10">
        <f>'raw data'!U273</f>
        <v>42446</v>
      </c>
      <c r="C273" s="4">
        <f>'raw data'!R273</f>
        <v>1</v>
      </c>
      <c r="D273" s="1">
        <f>'raw data'!Z273</f>
        <v>3000</v>
      </c>
      <c r="E273" s="1">
        <f>'raw data'!AA273</f>
        <v>179625</v>
      </c>
      <c r="F273" s="2">
        <f>'raw data'!AB273</f>
        <v>662.8228782287823</v>
      </c>
      <c r="G273" s="4">
        <f>'raw data'!A273</f>
        <v>6.000000000000001</v>
      </c>
      <c r="H273" s="4">
        <f>'raw data'!B273</f>
        <v>4.200000000000001</v>
      </c>
      <c r="I273" s="4">
        <f>'raw data'!C273</f>
        <v>0.30000000000000004</v>
      </c>
      <c r="J273" s="5">
        <f>'raw data'!D273</f>
        <v>0.29</v>
      </c>
      <c r="K273" s="3">
        <f>'raw data'!AC273</f>
        <v>0</v>
      </c>
      <c r="L273" s="5">
        <f t="shared" si="28"/>
        <v>25.52319508738969</v>
      </c>
      <c r="M273" s="5">
        <f t="shared" si="22"/>
        <v>22.757695087389695</v>
      </c>
      <c r="N273" s="5">
        <f t="shared" si="23"/>
        <v>1.9014218364161053</v>
      </c>
      <c r="O273" s="5">
        <f t="shared" si="24"/>
        <v>28.46196059663801</v>
      </c>
      <c r="P273" s="5">
        <f t="shared" si="25"/>
        <v>17.05342957814138</v>
      </c>
      <c r="Q273" s="4">
        <f t="shared" si="26"/>
        <v>0.29</v>
      </c>
      <c r="R273" s="4">
        <f t="shared" si="27"/>
        <v>17.843921354628876</v>
      </c>
    </row>
    <row r="274" spans="1:18" ht="12.75">
      <c r="A274" s="4">
        <f>'raw data'!H274</f>
        <v>272</v>
      </c>
      <c r="B274" s="10">
        <f>'raw data'!U274</f>
        <v>42452</v>
      </c>
      <c r="C274" s="4">
        <f>'raw data'!R274</f>
        <v>0</v>
      </c>
      <c r="D274" s="1">
        <f>'raw data'!Z274</f>
        <v>6875</v>
      </c>
      <c r="E274" s="1">
        <f>'raw data'!AA274</f>
        <v>186500</v>
      </c>
      <c r="F274" s="2">
        <f>'raw data'!AB274</f>
        <v>685.6617647058823</v>
      </c>
      <c r="G274" s="4">
        <f>'raw data'!A274</f>
        <v>13.600000000000001</v>
      </c>
      <c r="H274" s="4">
        <f>'raw data'!B274</f>
        <v>9.520000000000001</v>
      </c>
      <c r="I274" s="4">
        <f>'raw data'!C274</f>
        <v>0.68</v>
      </c>
      <c r="J274" s="5">
        <f>'raw data'!D274</f>
        <v>0.6000000000000001</v>
      </c>
      <c r="K274" s="3">
        <f>'raw data'!AC274</f>
        <v>0</v>
      </c>
      <c r="L274" s="5">
        <f t="shared" si="28"/>
        <v>26.123195087389693</v>
      </c>
      <c r="M274" s="5">
        <f t="shared" si="22"/>
        <v>23.020695087389694</v>
      </c>
      <c r="N274" s="5">
        <f t="shared" si="23"/>
        <v>1.9874179890395198</v>
      </c>
      <c r="O274" s="5">
        <f t="shared" si="24"/>
        <v>28.982949054508254</v>
      </c>
      <c r="P274" s="5">
        <f t="shared" si="25"/>
        <v>17.058441120271134</v>
      </c>
      <c r="Q274" s="4">
        <f t="shared" si="26"/>
        <v>0.6000000000000001</v>
      </c>
      <c r="R274" s="4">
        <f t="shared" si="27"/>
        <v>18.443921354628877</v>
      </c>
    </row>
    <row r="275" spans="1:18" ht="12.75">
      <c r="A275" s="4">
        <f>'raw data'!H275</f>
        <v>273</v>
      </c>
      <c r="B275" s="10">
        <f>'raw data'!U275</f>
        <v>42465</v>
      </c>
      <c r="C275" s="4">
        <f>'raw data'!R275</f>
        <v>1</v>
      </c>
      <c r="D275" s="1">
        <f>'raw data'!Z275</f>
        <v>-625</v>
      </c>
      <c r="E275" s="1">
        <f>'raw data'!AA275</f>
        <v>185875</v>
      </c>
      <c r="F275" s="2">
        <f>'raw data'!AB275</f>
        <v>680.8608058608058</v>
      </c>
      <c r="G275" s="4">
        <f>'raw data'!A275</f>
        <v>-1.2</v>
      </c>
      <c r="H275" s="4">
        <f>'raw data'!B275</f>
        <v>-0.84</v>
      </c>
      <c r="I275" s="4">
        <f>'raw data'!C275</f>
        <v>-0.06</v>
      </c>
      <c r="J275" s="5">
        <f>'raw data'!D275</f>
        <v>0.05</v>
      </c>
      <c r="K275" s="3">
        <f>'raw data'!AC275</f>
        <v>0</v>
      </c>
      <c r="L275" s="5">
        <f t="shared" si="28"/>
        <v>26.173195087389693</v>
      </c>
      <c r="M275" s="5">
        <f t="shared" si="22"/>
        <v>23.281195087389694</v>
      </c>
      <c r="N275" s="5">
        <f t="shared" si="23"/>
        <v>2.0441768385754733</v>
      </c>
      <c r="O275" s="5">
        <f t="shared" si="24"/>
        <v>29.413725603116113</v>
      </c>
      <c r="P275" s="5">
        <f t="shared" si="25"/>
        <v>17.148664571663275</v>
      </c>
      <c r="Q275" s="4">
        <f t="shared" si="26"/>
        <v>0.05</v>
      </c>
      <c r="R275" s="4">
        <f t="shared" si="27"/>
        <v>18.493921354628878</v>
      </c>
    </row>
    <row r="276" spans="1:18" ht="12.75">
      <c r="A276" s="4">
        <f>'raw data'!H276</f>
        <v>274</v>
      </c>
      <c r="B276" s="10">
        <f>'raw data'!U276</f>
        <v>42481</v>
      </c>
      <c r="C276" s="4">
        <f>'raw data'!R276</f>
        <v>0</v>
      </c>
      <c r="D276" s="1">
        <f>'raw data'!Z276</f>
        <v>0</v>
      </c>
      <c r="E276" s="1">
        <f>'raw data'!AA276</f>
        <v>185875</v>
      </c>
      <c r="F276" s="2">
        <f>'raw data'!AB276</f>
        <v>678.3759124087592</v>
      </c>
      <c r="G276" s="4">
        <f>'raw data'!A276</f>
        <v>0</v>
      </c>
      <c r="H276" s="4">
        <f>'raw data'!B276</f>
        <v>0</v>
      </c>
      <c r="I276" s="4">
        <f>'raw data'!C276</f>
        <v>0</v>
      </c>
      <c r="J276" s="5">
        <f>'raw data'!D276</f>
        <v>-0.2</v>
      </c>
      <c r="K276" s="3">
        <f>'raw data'!AC276</f>
        <v>0</v>
      </c>
      <c r="L276" s="5">
        <f t="shared" si="28"/>
        <v>25.973195087389694</v>
      </c>
      <c r="M276" s="5">
        <f t="shared" si="22"/>
        <v>23.537195087389694</v>
      </c>
      <c r="N276" s="5">
        <f t="shared" si="23"/>
        <v>2.044704070725664</v>
      </c>
      <c r="O276" s="5">
        <f t="shared" si="24"/>
        <v>29.671307299566685</v>
      </c>
      <c r="P276" s="5">
        <f t="shared" si="25"/>
        <v>17.403082875212704</v>
      </c>
      <c r="Q276" s="4">
        <f t="shared" si="26"/>
        <v>-0.2</v>
      </c>
      <c r="R276" s="4">
        <f t="shared" si="27"/>
        <v>18.29392135462888</v>
      </c>
    </row>
    <row r="277" spans="1:18" ht="12.75">
      <c r="A277" s="4">
        <f>'raw data'!H277</f>
        <v>275</v>
      </c>
      <c r="B277" s="10">
        <f>'raw data'!U277</f>
        <v>42488</v>
      </c>
      <c r="C277" s="4">
        <f>'raw data'!R277</f>
        <v>1</v>
      </c>
      <c r="D277" s="1">
        <f>'raw data'!Z277</f>
        <v>-3750</v>
      </c>
      <c r="E277" s="1">
        <f>'raw data'!AA277</f>
        <v>182125</v>
      </c>
      <c r="F277" s="2">
        <f>'raw data'!AB277</f>
        <v>662.2727272727273</v>
      </c>
      <c r="G277" s="4">
        <f>'raw data'!A277</f>
        <v>-7.199999999999999</v>
      </c>
      <c r="H277" s="4">
        <f>'raw data'!B277</f>
        <v>-5.04</v>
      </c>
      <c r="I277" s="4">
        <f>'raw data'!C277</f>
        <v>-0.36</v>
      </c>
      <c r="J277" s="5">
        <f>'raw data'!D277</f>
        <v>-0.43</v>
      </c>
      <c r="K277" s="3">
        <f>'raw data'!AC277</f>
        <v>0</v>
      </c>
      <c r="L277" s="5">
        <f t="shared" si="28"/>
        <v>25.543195087389694</v>
      </c>
      <c r="M277" s="5">
        <f t="shared" si="22"/>
        <v>23.762195087389692</v>
      </c>
      <c r="N277" s="5">
        <f t="shared" si="23"/>
        <v>2.0029843523576187</v>
      </c>
      <c r="O277" s="5">
        <f t="shared" si="24"/>
        <v>29.77114814446255</v>
      </c>
      <c r="P277" s="5">
        <f t="shared" si="25"/>
        <v>17.753242030316834</v>
      </c>
      <c r="Q277" s="4">
        <f t="shared" si="26"/>
        <v>-0.43</v>
      </c>
      <c r="R277" s="4">
        <f t="shared" si="27"/>
        <v>17.86392135462888</v>
      </c>
    </row>
    <row r="278" spans="1:18" ht="12.75">
      <c r="A278" s="4">
        <f>'raw data'!H278</f>
        <v>276</v>
      </c>
      <c r="B278" s="10">
        <f>'raw data'!U278</f>
        <v>42489</v>
      </c>
      <c r="C278" s="4">
        <f>'raw data'!R278</f>
        <v>1</v>
      </c>
      <c r="D278" s="1">
        <f>'raw data'!Z278</f>
        <v>3500</v>
      </c>
      <c r="E278" s="1">
        <f>'raw data'!AA278</f>
        <v>185625</v>
      </c>
      <c r="F278" s="2">
        <f>'raw data'!AB278</f>
        <v>672.554347826087</v>
      </c>
      <c r="G278" s="4">
        <f>'raw data'!A278</f>
        <v>6.800000000000001</v>
      </c>
      <c r="H278" s="4">
        <f>'raw data'!B278</f>
        <v>4.760000000000001</v>
      </c>
      <c r="I278" s="4">
        <f>'raw data'!C278</f>
        <v>0.34</v>
      </c>
      <c r="J278" s="5">
        <f>'raw data'!D278</f>
        <v>0.29</v>
      </c>
      <c r="K278" s="3">
        <f>'raw data'!AC278</f>
        <v>0</v>
      </c>
      <c r="L278" s="5">
        <f t="shared" si="28"/>
        <v>25.833195087389694</v>
      </c>
      <c r="M278" s="5">
        <f t="shared" si="22"/>
        <v>23.99169508738969</v>
      </c>
      <c r="N278" s="5">
        <f t="shared" si="23"/>
        <v>1.9617024695267544</v>
      </c>
      <c r="O278" s="5">
        <f t="shared" si="24"/>
        <v>29.876802495969955</v>
      </c>
      <c r="P278" s="5">
        <f t="shared" si="25"/>
        <v>18.106587678809426</v>
      </c>
      <c r="Q278" s="4">
        <f t="shared" si="26"/>
        <v>0.29</v>
      </c>
      <c r="R278" s="4">
        <f t="shared" si="27"/>
        <v>18.153921354628878</v>
      </c>
    </row>
    <row r="279" spans="1:18" ht="12.75">
      <c r="A279" s="4">
        <f>'raw data'!H279</f>
        <v>277</v>
      </c>
      <c r="B279" s="10">
        <f>'raw data'!U279</f>
        <v>42494</v>
      </c>
      <c r="C279" s="4">
        <f>'raw data'!R279</f>
        <v>1</v>
      </c>
      <c r="D279" s="1">
        <f>'raw data'!Z279</f>
        <v>2250</v>
      </c>
      <c r="E279" s="1">
        <f>'raw data'!AA279</f>
        <v>187875</v>
      </c>
      <c r="F279" s="2">
        <f>'raw data'!AB279</f>
        <v>678.2490974729242</v>
      </c>
      <c r="G279" s="4">
        <f>'raw data'!A279</f>
        <v>4.4</v>
      </c>
      <c r="H279" s="4">
        <f>'raw data'!B279</f>
        <v>3.08</v>
      </c>
      <c r="I279" s="4">
        <f>'raw data'!C279</f>
        <v>0.22</v>
      </c>
      <c r="J279" s="5">
        <f>'raw data'!D279</f>
        <v>0.27</v>
      </c>
      <c r="K279" s="3">
        <f>'raw data'!AC279</f>
        <v>0</v>
      </c>
      <c r="L279" s="5">
        <f t="shared" si="28"/>
        <v>26.103195087389693</v>
      </c>
      <c r="M279" s="5">
        <f aca="true" t="shared" si="29" ref="M279:M342">AVERAGE(L260:L279)</f>
        <v>24.25219508738969</v>
      </c>
      <c r="N279" s="5">
        <f aca="true" t="shared" si="30" ref="N279:N342">STDEV(L260:L279)</f>
        <v>1.8724846988342574</v>
      </c>
      <c r="O279" s="5">
        <f aca="true" t="shared" si="31" ref="O279:O342">M279+$O$421*N279</f>
        <v>29.869649183892463</v>
      </c>
      <c r="P279" s="5">
        <f aca="true" t="shared" si="32" ref="P279:P342">M279-$O$421*N279</f>
        <v>18.634740990886918</v>
      </c>
      <c r="Q279" s="4">
        <f aca="true" t="shared" si="33" ref="Q279:Q342">IF(O278&gt;O277,J279,0)</f>
        <v>0.27</v>
      </c>
      <c r="R279" s="4">
        <f aca="true" t="shared" si="34" ref="R279:R342">R278+Q279</f>
        <v>18.423921354628877</v>
      </c>
    </row>
    <row r="280" spans="1:18" ht="12.75">
      <c r="A280" s="4">
        <f>'raw data'!H280</f>
        <v>278</v>
      </c>
      <c r="B280" s="10">
        <f>'raw data'!U280</f>
        <v>42507</v>
      </c>
      <c r="C280" s="4">
        <f>'raw data'!R280</f>
        <v>1</v>
      </c>
      <c r="D280" s="1">
        <f>'raw data'!Z280</f>
        <v>-2500</v>
      </c>
      <c r="E280" s="1">
        <f>'raw data'!AA280</f>
        <v>185375</v>
      </c>
      <c r="F280" s="2">
        <f>'raw data'!AB280</f>
        <v>666.81654676259</v>
      </c>
      <c r="G280" s="4">
        <f>'raw data'!A280</f>
        <v>-4.8</v>
      </c>
      <c r="H280" s="4">
        <f>'raw data'!B280</f>
        <v>-3.36</v>
      </c>
      <c r="I280" s="4">
        <f>'raw data'!C280</f>
        <v>-0.24</v>
      </c>
      <c r="J280" s="5">
        <f>'raw data'!D280</f>
        <v>1.27</v>
      </c>
      <c r="K280" s="3">
        <f>'raw data'!AC280</f>
        <v>0</v>
      </c>
      <c r="L280" s="5">
        <f t="shared" si="28"/>
        <v>27.373195087389693</v>
      </c>
      <c r="M280" s="5">
        <f t="shared" si="29"/>
        <v>24.568695087389692</v>
      </c>
      <c r="N280" s="5">
        <f t="shared" si="30"/>
        <v>1.8361472105872578</v>
      </c>
      <c r="O280" s="5">
        <f t="shared" si="31"/>
        <v>30.077136719151465</v>
      </c>
      <c r="P280" s="5">
        <f t="shared" si="32"/>
        <v>19.06025345562792</v>
      </c>
      <c r="Q280" s="4">
        <f t="shared" si="33"/>
        <v>0</v>
      </c>
      <c r="R280" s="4">
        <f t="shared" si="34"/>
        <v>18.423921354628877</v>
      </c>
    </row>
    <row r="281" spans="1:18" ht="12.75">
      <c r="A281" s="4">
        <f>'raw data'!H281</f>
        <v>279</v>
      </c>
      <c r="B281" s="10">
        <f>'raw data'!U281</f>
        <v>42522</v>
      </c>
      <c r="C281" s="4">
        <f>'raw data'!R281</f>
        <v>1</v>
      </c>
      <c r="D281" s="1">
        <f>'raw data'!Z281</f>
        <v>-2500</v>
      </c>
      <c r="E281" s="1">
        <f>'raw data'!AA281</f>
        <v>182875</v>
      </c>
      <c r="F281" s="2">
        <f>'raw data'!AB281</f>
        <v>655.4659498207885</v>
      </c>
      <c r="G281" s="4">
        <f>'raw data'!A281</f>
        <v>-4.8</v>
      </c>
      <c r="H281" s="4">
        <f>'raw data'!B281</f>
        <v>-3.36</v>
      </c>
      <c r="I281" s="4">
        <f>'raw data'!C281</f>
        <v>-0.24</v>
      </c>
      <c r="J281" s="5">
        <f>'raw data'!D281</f>
        <v>-0.24</v>
      </c>
      <c r="K281" s="3">
        <f>'raw data'!AC281</f>
        <v>0</v>
      </c>
      <c r="L281" s="5">
        <f t="shared" si="28"/>
        <v>27.133195087389694</v>
      </c>
      <c r="M281" s="5">
        <f t="shared" si="29"/>
        <v>24.855195087389696</v>
      </c>
      <c r="N281" s="5">
        <f t="shared" si="30"/>
        <v>1.761756300728876</v>
      </c>
      <c r="O281" s="5">
        <f t="shared" si="31"/>
        <v>30.140463989576325</v>
      </c>
      <c r="P281" s="5">
        <f t="shared" si="32"/>
        <v>19.569926185203066</v>
      </c>
      <c r="Q281" s="4">
        <f t="shared" si="33"/>
        <v>-0.24</v>
      </c>
      <c r="R281" s="4">
        <f t="shared" si="34"/>
        <v>18.18392135462888</v>
      </c>
    </row>
    <row r="282" spans="1:18" ht="12.75">
      <c r="A282" s="4">
        <f>'raw data'!H282</f>
        <v>280</v>
      </c>
      <c r="B282" s="10">
        <f>'raw data'!U282</f>
        <v>42534</v>
      </c>
      <c r="C282" s="4">
        <f>'raw data'!R282</f>
        <v>1</v>
      </c>
      <c r="D282" s="1">
        <f>'raw data'!Z282</f>
        <v>-2250</v>
      </c>
      <c r="E282" s="1">
        <f>'raw data'!AA282</f>
        <v>180625</v>
      </c>
      <c r="F282" s="2">
        <f>'raw data'!AB282</f>
        <v>645.0892857142857</v>
      </c>
      <c r="G282" s="4">
        <f>'raw data'!A282</f>
        <v>-4.4</v>
      </c>
      <c r="H282" s="4">
        <f>'raw data'!B282</f>
        <v>-3.08</v>
      </c>
      <c r="I282" s="4">
        <f>'raw data'!C282</f>
        <v>-0.22</v>
      </c>
      <c r="J282" s="5">
        <f>'raw data'!D282</f>
        <v>-0.22</v>
      </c>
      <c r="K282" s="3">
        <f>'raw data'!AC282</f>
        <v>0</v>
      </c>
      <c r="L282" s="5">
        <f t="shared" si="28"/>
        <v>26.913195087389695</v>
      </c>
      <c r="M282" s="5">
        <f t="shared" si="29"/>
        <v>25.09619508738969</v>
      </c>
      <c r="N282" s="5">
        <f t="shared" si="30"/>
        <v>1.6923515250120247</v>
      </c>
      <c r="O282" s="5">
        <f t="shared" si="31"/>
        <v>30.173249662425768</v>
      </c>
      <c r="P282" s="5">
        <f t="shared" si="32"/>
        <v>20.019140512353616</v>
      </c>
      <c r="Q282" s="4">
        <f t="shared" si="33"/>
        <v>-0.22</v>
      </c>
      <c r="R282" s="4">
        <f t="shared" si="34"/>
        <v>17.96392135462888</v>
      </c>
    </row>
    <row r="283" spans="1:18" ht="12.75">
      <c r="A283" s="4">
        <f>'raw data'!H283</f>
        <v>281</v>
      </c>
      <c r="B283" s="10">
        <f>'raw data'!U283</f>
        <v>42535</v>
      </c>
      <c r="C283" s="4">
        <f>'raw data'!R283</f>
        <v>1</v>
      </c>
      <c r="D283" s="1">
        <f>'raw data'!Z283</f>
        <v>2375</v>
      </c>
      <c r="E283" s="1">
        <f>'raw data'!AA283</f>
        <v>183000</v>
      </c>
      <c r="F283" s="2">
        <f>'raw data'!AB283</f>
        <v>651.2455516014235</v>
      </c>
      <c r="G283" s="4">
        <f>'raw data'!A283</f>
        <v>4.6000000000000005</v>
      </c>
      <c r="H283" s="4">
        <f>'raw data'!B283</f>
        <v>3.22</v>
      </c>
      <c r="I283" s="4">
        <f>'raw data'!C283</f>
        <v>0.23</v>
      </c>
      <c r="J283" s="5">
        <f>'raw data'!D283</f>
        <v>0.23</v>
      </c>
      <c r="K283" s="3">
        <f>'raw data'!AC283</f>
        <v>0</v>
      </c>
      <c r="L283" s="5">
        <f t="shared" si="28"/>
        <v>27.143195087389696</v>
      </c>
      <c r="M283" s="5">
        <f t="shared" si="29"/>
        <v>25.319695087389693</v>
      </c>
      <c r="N283" s="5">
        <f t="shared" si="30"/>
        <v>1.6501555748027614</v>
      </c>
      <c r="O283" s="5">
        <f t="shared" si="31"/>
        <v>30.270161811797976</v>
      </c>
      <c r="P283" s="5">
        <f t="shared" si="32"/>
        <v>20.36922836298141</v>
      </c>
      <c r="Q283" s="4">
        <f t="shared" si="33"/>
        <v>0.23</v>
      </c>
      <c r="R283" s="4">
        <f t="shared" si="34"/>
        <v>18.19392135462888</v>
      </c>
    </row>
    <row r="284" spans="1:18" ht="12.75">
      <c r="A284" s="4">
        <f>'raw data'!H284</f>
        <v>282</v>
      </c>
      <c r="B284" s="10">
        <f>'raw data'!U284</f>
        <v>42556</v>
      </c>
      <c r="C284" s="4">
        <f>'raw data'!R284</f>
        <v>1</v>
      </c>
      <c r="D284" s="1">
        <f>'raw data'!Z284</f>
        <v>-4250</v>
      </c>
      <c r="E284" s="1">
        <f>'raw data'!AA284</f>
        <v>178750</v>
      </c>
      <c r="F284" s="2">
        <f>'raw data'!AB284</f>
        <v>633.8652482269504</v>
      </c>
      <c r="G284" s="4">
        <f>'raw data'!A284</f>
        <v>-8.2</v>
      </c>
      <c r="H284" s="4">
        <f>'raw data'!B284</f>
        <v>-5.739999999999999</v>
      </c>
      <c r="I284" s="4">
        <f>'raw data'!C284</f>
        <v>-0.41</v>
      </c>
      <c r="J284" s="5">
        <f>'raw data'!D284</f>
        <v>-0.25</v>
      </c>
      <c r="K284" s="3">
        <f>'raw data'!AC284</f>
        <v>0</v>
      </c>
      <c r="L284" s="5">
        <f t="shared" si="28"/>
        <v>26.893195087389696</v>
      </c>
      <c r="M284" s="5">
        <f t="shared" si="29"/>
        <v>25.522695087389693</v>
      </c>
      <c r="N284" s="5">
        <f t="shared" si="30"/>
        <v>1.5762429514847207</v>
      </c>
      <c r="O284" s="5">
        <f t="shared" si="31"/>
        <v>30.251423941843854</v>
      </c>
      <c r="P284" s="5">
        <f t="shared" si="32"/>
        <v>20.79396623293553</v>
      </c>
      <c r="Q284" s="4">
        <f t="shared" si="33"/>
        <v>-0.25</v>
      </c>
      <c r="R284" s="4">
        <f t="shared" si="34"/>
        <v>17.94392135462888</v>
      </c>
    </row>
    <row r="285" spans="1:18" ht="12.75">
      <c r="A285" s="4">
        <f>'raw data'!H285</f>
        <v>283</v>
      </c>
      <c r="B285" s="10">
        <f>'raw data'!U285</f>
        <v>42562</v>
      </c>
      <c r="C285" s="4">
        <f>'raw data'!R285</f>
        <v>0</v>
      </c>
      <c r="D285" s="1">
        <f>'raw data'!Z285</f>
        <v>-5875</v>
      </c>
      <c r="E285" s="1">
        <f>'raw data'!AA285</f>
        <v>172875</v>
      </c>
      <c r="F285" s="2">
        <f>'raw data'!AB285</f>
        <v>610.8657243816255</v>
      </c>
      <c r="G285" s="4">
        <f>'raw data'!A285</f>
        <v>-11</v>
      </c>
      <c r="H285" s="4">
        <f>'raw data'!B285</f>
        <v>-7.700000000000001</v>
      </c>
      <c r="I285" s="4">
        <f>'raw data'!C285</f>
        <v>-0.55</v>
      </c>
      <c r="J285" s="5">
        <f>'raw data'!D285</f>
        <v>-0.5</v>
      </c>
      <c r="K285" s="3">
        <f>'raw data'!AC285</f>
        <v>0</v>
      </c>
      <c r="L285" s="5">
        <f t="shared" si="28"/>
        <v>26.393195087389696</v>
      </c>
      <c r="M285" s="5">
        <f t="shared" si="29"/>
        <v>25.681195087389693</v>
      </c>
      <c r="N285" s="5">
        <f t="shared" si="30"/>
        <v>1.4898590537362923</v>
      </c>
      <c r="O285" s="5">
        <f t="shared" si="31"/>
        <v>30.15077224859857</v>
      </c>
      <c r="P285" s="5">
        <f t="shared" si="32"/>
        <v>21.211617926180814</v>
      </c>
      <c r="Q285" s="4">
        <f t="shared" si="33"/>
        <v>0</v>
      </c>
      <c r="R285" s="4">
        <f t="shared" si="34"/>
        <v>17.94392135462888</v>
      </c>
    </row>
    <row r="286" spans="1:18" ht="12.75">
      <c r="A286" s="4">
        <f>'raw data'!H286</f>
        <v>284</v>
      </c>
      <c r="B286" s="10">
        <f>'raw data'!U286</f>
        <v>42563</v>
      </c>
      <c r="C286" s="4">
        <f>'raw data'!R286</f>
        <v>0</v>
      </c>
      <c r="D286" s="1">
        <f>'raw data'!Z286</f>
        <v>-3000</v>
      </c>
      <c r="E286" s="1">
        <f>'raw data'!AA286</f>
        <v>169875</v>
      </c>
      <c r="F286" s="2">
        <f>'raw data'!AB286</f>
        <v>598.1514084507043</v>
      </c>
      <c r="G286" s="4">
        <f>'raw data'!A286</f>
        <v>-5.6000000000000005</v>
      </c>
      <c r="H286" s="4">
        <f>'raw data'!B286</f>
        <v>-3.9200000000000004</v>
      </c>
      <c r="I286" s="4">
        <f>'raw data'!C286</f>
        <v>-0.28</v>
      </c>
      <c r="J286" s="5">
        <f>'raw data'!D286</f>
        <v>-0.2</v>
      </c>
      <c r="K286" s="3">
        <f>'raw data'!AC286</f>
        <v>0</v>
      </c>
      <c r="L286" s="5">
        <f t="shared" si="28"/>
        <v>26.193195087389697</v>
      </c>
      <c r="M286" s="5">
        <f t="shared" si="29"/>
        <v>25.912695087389693</v>
      </c>
      <c r="N286" s="5">
        <f t="shared" si="30"/>
        <v>1.1333763020750274</v>
      </c>
      <c r="O286" s="5">
        <f t="shared" si="31"/>
        <v>29.312823993614774</v>
      </c>
      <c r="P286" s="5">
        <f t="shared" si="32"/>
        <v>22.512566181164612</v>
      </c>
      <c r="Q286" s="4">
        <f t="shared" si="33"/>
        <v>0</v>
      </c>
      <c r="R286" s="4">
        <f t="shared" si="34"/>
        <v>17.94392135462888</v>
      </c>
    </row>
    <row r="287" spans="1:18" ht="12.75">
      <c r="A287" s="4">
        <f>'raw data'!H287</f>
        <v>285</v>
      </c>
      <c r="B287" s="10">
        <f>'raw data'!U287</f>
        <v>42565</v>
      </c>
      <c r="C287" s="4">
        <f>'raw data'!R287</f>
        <v>0</v>
      </c>
      <c r="D287" s="1">
        <f>'raw data'!Z287</f>
        <v>-3750</v>
      </c>
      <c r="E287" s="1">
        <f>'raw data'!AA287</f>
        <v>166125</v>
      </c>
      <c r="F287" s="2">
        <f>'raw data'!AB287</f>
        <v>582.8947368421053</v>
      </c>
      <c r="G287" s="4">
        <f>'raw data'!A287</f>
        <v>-7</v>
      </c>
      <c r="H287" s="4">
        <f>'raw data'!B287</f>
        <v>-4.8999999999999995</v>
      </c>
      <c r="I287" s="4">
        <f>'raw data'!C287</f>
        <v>-0.35</v>
      </c>
      <c r="J287" s="5">
        <f>'raw data'!D287</f>
        <v>-0.31</v>
      </c>
      <c r="K287" s="3">
        <f>'raw data'!AC287</f>
        <v>0</v>
      </c>
      <c r="L287" s="5">
        <f t="shared" si="28"/>
        <v>25.883195087389698</v>
      </c>
      <c r="M287" s="5">
        <f t="shared" si="29"/>
        <v>26.099195087389695</v>
      </c>
      <c r="N287" s="5">
        <f t="shared" si="30"/>
        <v>0.7099918457648877</v>
      </c>
      <c r="O287" s="5">
        <f t="shared" si="31"/>
        <v>28.229170624684357</v>
      </c>
      <c r="P287" s="5">
        <f t="shared" si="32"/>
        <v>23.969219550095033</v>
      </c>
      <c r="Q287" s="4">
        <f t="shared" si="33"/>
        <v>0</v>
      </c>
      <c r="R287" s="4">
        <f t="shared" si="34"/>
        <v>17.94392135462888</v>
      </c>
    </row>
    <row r="288" spans="1:18" ht="12.75">
      <c r="A288" s="4">
        <f>'raw data'!H288</f>
        <v>286</v>
      </c>
      <c r="B288" s="10">
        <f>'raw data'!U288</f>
        <v>42583</v>
      </c>
      <c r="C288" s="4">
        <f>'raw data'!R288</f>
        <v>1</v>
      </c>
      <c r="D288" s="1">
        <f>'raw data'!Z288</f>
        <v>-1375</v>
      </c>
      <c r="E288" s="1">
        <f>'raw data'!AA288</f>
        <v>164750</v>
      </c>
      <c r="F288" s="2">
        <f>'raw data'!AB288</f>
        <v>576.048951048951</v>
      </c>
      <c r="G288" s="4">
        <f>'raw data'!A288</f>
        <v>-2.6</v>
      </c>
      <c r="H288" s="4">
        <f>'raw data'!B288</f>
        <v>-1.82</v>
      </c>
      <c r="I288" s="4">
        <f>'raw data'!C288</f>
        <v>-0.13</v>
      </c>
      <c r="J288" s="5">
        <f>'raw data'!D288</f>
        <v>-0.13</v>
      </c>
      <c r="K288" s="3">
        <f>'raw data'!AC288</f>
        <v>0</v>
      </c>
      <c r="L288" s="5">
        <f t="shared" si="28"/>
        <v>25.7531950873897</v>
      </c>
      <c r="M288" s="5">
        <f t="shared" si="29"/>
        <v>26.1446950873897</v>
      </c>
      <c r="N288" s="5">
        <f t="shared" si="30"/>
        <v>0.6520596921335221</v>
      </c>
      <c r="O288" s="5">
        <f t="shared" si="31"/>
        <v>28.100874163790266</v>
      </c>
      <c r="P288" s="5">
        <f t="shared" si="32"/>
        <v>24.188516010989133</v>
      </c>
      <c r="Q288" s="4">
        <f t="shared" si="33"/>
        <v>0</v>
      </c>
      <c r="R288" s="4">
        <f t="shared" si="34"/>
        <v>17.94392135462888</v>
      </c>
    </row>
    <row r="289" spans="1:18" ht="12.75">
      <c r="A289" s="4">
        <f>'raw data'!H289</f>
        <v>287</v>
      </c>
      <c r="B289" s="10">
        <f>'raw data'!U289</f>
        <v>42599</v>
      </c>
      <c r="C289" s="4">
        <f>'raw data'!R289</f>
        <v>0</v>
      </c>
      <c r="D289" s="1">
        <f>'raw data'!Z289</f>
        <v>500</v>
      </c>
      <c r="E289" s="1">
        <f>'raw data'!AA289</f>
        <v>165250</v>
      </c>
      <c r="F289" s="2">
        <f>'raw data'!AB289</f>
        <v>575.7839721254355</v>
      </c>
      <c r="G289" s="4">
        <f>'raw data'!A289</f>
        <v>1</v>
      </c>
      <c r="H289" s="4">
        <f>'raw data'!B289</f>
        <v>0.7000000000000001</v>
      </c>
      <c r="I289" s="4">
        <f>'raw data'!C289</f>
        <v>0.05</v>
      </c>
      <c r="J289" s="5">
        <f>'raw data'!D289</f>
        <v>0.03</v>
      </c>
      <c r="K289" s="3">
        <f>'raw data'!AC289</f>
        <v>0</v>
      </c>
      <c r="L289" s="5">
        <f t="shared" si="28"/>
        <v>25.7831950873897</v>
      </c>
      <c r="M289" s="5">
        <f t="shared" si="29"/>
        <v>26.176195087389697</v>
      </c>
      <c r="N289" s="5">
        <f t="shared" si="30"/>
        <v>0.6158528532385845</v>
      </c>
      <c r="O289" s="5">
        <f t="shared" si="31"/>
        <v>28.02375364710545</v>
      </c>
      <c r="P289" s="5">
        <f t="shared" si="32"/>
        <v>24.328636527673943</v>
      </c>
      <c r="Q289" s="4">
        <f t="shared" si="33"/>
        <v>0</v>
      </c>
      <c r="R289" s="4">
        <f t="shared" si="34"/>
        <v>17.94392135462888</v>
      </c>
    </row>
    <row r="290" spans="1:18" ht="12.75">
      <c r="A290" s="4">
        <f>'raw data'!H290</f>
        <v>288</v>
      </c>
      <c r="B290" s="10">
        <f>'raw data'!U290</f>
        <v>42605</v>
      </c>
      <c r="C290" s="4">
        <f>'raw data'!R290</f>
        <v>0</v>
      </c>
      <c r="D290" s="1">
        <f>'raw data'!Z290</f>
        <v>625</v>
      </c>
      <c r="E290" s="1">
        <f>'raw data'!AA290</f>
        <v>165875</v>
      </c>
      <c r="F290" s="2">
        <f>'raw data'!AB290</f>
        <v>575.9548611111111</v>
      </c>
      <c r="G290" s="4">
        <f>'raw data'!A290</f>
        <v>1.2</v>
      </c>
      <c r="H290" s="4">
        <f>'raw data'!B290</f>
        <v>0.84</v>
      </c>
      <c r="I290" s="4">
        <f>'raw data'!C290</f>
        <v>0.06</v>
      </c>
      <c r="J290" s="5">
        <f>'raw data'!D290</f>
        <v>0.05</v>
      </c>
      <c r="K290" s="3">
        <f>'raw data'!AC290</f>
        <v>0</v>
      </c>
      <c r="L290" s="5">
        <f t="shared" si="28"/>
        <v>25.8331950873897</v>
      </c>
      <c r="M290" s="5">
        <f t="shared" si="29"/>
        <v>26.194695087389697</v>
      </c>
      <c r="N290" s="5">
        <f t="shared" si="30"/>
        <v>0.5986236406607198</v>
      </c>
      <c r="O290" s="5">
        <f t="shared" si="31"/>
        <v>27.990566009371857</v>
      </c>
      <c r="P290" s="5">
        <f t="shared" si="32"/>
        <v>24.398824165407536</v>
      </c>
      <c r="Q290" s="4">
        <f t="shared" si="33"/>
        <v>0</v>
      </c>
      <c r="R290" s="4">
        <f t="shared" si="34"/>
        <v>17.94392135462888</v>
      </c>
    </row>
    <row r="291" spans="1:18" ht="12.75">
      <c r="A291" s="4">
        <f>'raw data'!H291</f>
        <v>289</v>
      </c>
      <c r="B291" s="10">
        <f>'raw data'!U291</f>
        <v>42612</v>
      </c>
      <c r="C291" s="4">
        <f>'raw data'!R291</f>
        <v>1</v>
      </c>
      <c r="D291" s="1">
        <f>'raw data'!Z291</f>
        <v>-1750</v>
      </c>
      <c r="E291" s="1">
        <f>'raw data'!AA291</f>
        <v>164125</v>
      </c>
      <c r="F291" s="2">
        <f>'raw data'!AB291</f>
        <v>567.9065743944636</v>
      </c>
      <c r="G291" s="4">
        <f>'raw data'!A291</f>
        <v>-3.2</v>
      </c>
      <c r="H291" s="4">
        <f>'raw data'!B291</f>
        <v>-2.24</v>
      </c>
      <c r="I291" s="4">
        <f>'raw data'!C291</f>
        <v>-0.16</v>
      </c>
      <c r="J291" s="5">
        <f>'raw data'!D291</f>
        <v>-0.15</v>
      </c>
      <c r="K291" s="3">
        <f>'raw data'!AC291</f>
        <v>0</v>
      </c>
      <c r="L291" s="5">
        <f t="shared" si="28"/>
        <v>25.683195087389702</v>
      </c>
      <c r="M291" s="5">
        <f t="shared" si="29"/>
        <v>26.174195087389695</v>
      </c>
      <c r="N291" s="5">
        <f t="shared" si="30"/>
        <v>0.6092091508453266</v>
      </c>
      <c r="O291" s="5">
        <f t="shared" si="31"/>
        <v>28.001822539925673</v>
      </c>
      <c r="P291" s="5">
        <f t="shared" si="32"/>
        <v>24.346567634853717</v>
      </c>
      <c r="Q291" s="4">
        <f t="shared" si="33"/>
        <v>0</v>
      </c>
      <c r="R291" s="4">
        <f t="shared" si="34"/>
        <v>17.94392135462888</v>
      </c>
    </row>
    <row r="292" spans="1:18" ht="12.75">
      <c r="A292" s="4">
        <f>'raw data'!H292</f>
        <v>290</v>
      </c>
      <c r="B292" s="10">
        <f>'raw data'!U292</f>
        <v>42625</v>
      </c>
      <c r="C292" s="4">
        <f>'raw data'!R292</f>
        <v>1</v>
      </c>
      <c r="D292" s="1">
        <f>'raw data'!Z292</f>
        <v>-8000</v>
      </c>
      <c r="E292" s="1">
        <f>'raw data'!AA292</f>
        <v>156125</v>
      </c>
      <c r="F292" s="2">
        <f>'raw data'!AB292</f>
        <v>538.3620689655172</v>
      </c>
      <c r="G292" s="4">
        <f>'raw data'!A292</f>
        <v>-14.8</v>
      </c>
      <c r="H292" s="4">
        <f>'raw data'!B292</f>
        <v>-10.36</v>
      </c>
      <c r="I292" s="4">
        <f>'raw data'!C292</f>
        <v>-0.74</v>
      </c>
      <c r="J292" s="5">
        <f>'raw data'!D292</f>
        <v>-0.72</v>
      </c>
      <c r="K292" s="3">
        <f>'raw data'!AC292</f>
        <v>0</v>
      </c>
      <c r="L292" s="5">
        <f t="shared" si="28"/>
        <v>24.963195087389703</v>
      </c>
      <c r="M292" s="5">
        <f t="shared" si="29"/>
        <v>26.1606950873897</v>
      </c>
      <c r="N292" s="5">
        <f t="shared" si="30"/>
        <v>0.633660003471892</v>
      </c>
      <c r="O292" s="5">
        <f t="shared" si="31"/>
        <v>28.061675097805377</v>
      </c>
      <c r="P292" s="5">
        <f t="shared" si="32"/>
        <v>24.259715076974025</v>
      </c>
      <c r="Q292" s="4">
        <f t="shared" si="33"/>
        <v>-0.72</v>
      </c>
      <c r="R292" s="4">
        <f t="shared" si="34"/>
        <v>17.22392135462888</v>
      </c>
    </row>
    <row r="293" spans="1:18" ht="12.75">
      <c r="A293" s="4">
        <f>'raw data'!H293</f>
        <v>291</v>
      </c>
      <c r="B293" s="10">
        <f>'raw data'!U293</f>
        <v>42655</v>
      </c>
      <c r="C293" s="4">
        <f>'raw data'!R293</f>
        <v>1</v>
      </c>
      <c r="D293" s="1">
        <f>'raw data'!Z293</f>
        <v>-7750</v>
      </c>
      <c r="E293" s="1">
        <f>'raw data'!AA293</f>
        <v>148375</v>
      </c>
      <c r="F293" s="2">
        <f>'raw data'!AB293</f>
        <v>509.87972508591065</v>
      </c>
      <c r="G293" s="4">
        <f>'raw data'!A293</f>
        <v>-14.6</v>
      </c>
      <c r="H293" s="4">
        <f>'raw data'!B293</f>
        <v>-10.219999999999999</v>
      </c>
      <c r="I293" s="4">
        <f>'raw data'!C293</f>
        <v>-0.73</v>
      </c>
      <c r="J293" s="5">
        <f>'raw data'!D293</f>
        <v>-0.73</v>
      </c>
      <c r="K293" s="3">
        <f>'raw data'!AC293</f>
        <v>0</v>
      </c>
      <c r="L293" s="5">
        <f t="shared" si="28"/>
        <v>24.233195087389703</v>
      </c>
      <c r="M293" s="5">
        <f t="shared" si="29"/>
        <v>26.096195087389695</v>
      </c>
      <c r="N293" s="5">
        <f t="shared" si="30"/>
        <v>0.7558411139079964</v>
      </c>
      <c r="O293" s="5">
        <f t="shared" si="31"/>
        <v>28.363718429113685</v>
      </c>
      <c r="P293" s="5">
        <f t="shared" si="32"/>
        <v>23.828671745665705</v>
      </c>
      <c r="Q293" s="4">
        <f t="shared" si="33"/>
        <v>-0.73</v>
      </c>
      <c r="R293" s="4">
        <f t="shared" si="34"/>
        <v>16.49392135462888</v>
      </c>
    </row>
    <row r="294" spans="1:18" ht="12.75">
      <c r="A294" s="4">
        <f>'raw data'!H294</f>
        <v>292</v>
      </c>
      <c r="B294" s="10">
        <f>'raw data'!U294</f>
        <v>42668</v>
      </c>
      <c r="C294" s="4">
        <f>'raw data'!R294</f>
        <v>1</v>
      </c>
      <c r="D294" s="1">
        <f>'raw data'!Z294</f>
        <v>-4875</v>
      </c>
      <c r="E294" s="1">
        <f>'raw data'!AA294</f>
        <v>143500</v>
      </c>
      <c r="F294" s="2">
        <f>'raw data'!AB294</f>
        <v>491.43835616438355</v>
      </c>
      <c r="G294" s="4">
        <f>'raw data'!A294</f>
        <v>-9</v>
      </c>
      <c r="H294" s="4">
        <f>'raw data'!B294</f>
        <v>-6.3</v>
      </c>
      <c r="I294" s="4">
        <f>'raw data'!C294</f>
        <v>-0.45</v>
      </c>
      <c r="J294" s="5">
        <f>'raw data'!D294</f>
        <v>-0.45</v>
      </c>
      <c r="K294" s="3">
        <f>'raw data'!AC294</f>
        <v>0</v>
      </c>
      <c r="L294" s="5">
        <f t="shared" si="28"/>
        <v>23.783195087389704</v>
      </c>
      <c r="M294" s="5">
        <f t="shared" si="29"/>
        <v>25.979195087389694</v>
      </c>
      <c r="N294" s="5">
        <f t="shared" si="30"/>
        <v>0.915655646604055</v>
      </c>
      <c r="O294" s="5">
        <f t="shared" si="31"/>
        <v>28.72616202720186</v>
      </c>
      <c r="P294" s="5">
        <f t="shared" si="32"/>
        <v>23.23222814757753</v>
      </c>
      <c r="Q294" s="4">
        <f t="shared" si="33"/>
        <v>-0.45</v>
      </c>
      <c r="R294" s="4">
        <f t="shared" si="34"/>
        <v>16.043921354628882</v>
      </c>
    </row>
    <row r="295" spans="1:18" ht="12.75">
      <c r="A295" s="4">
        <f>'raw data'!H295</f>
        <v>293</v>
      </c>
      <c r="B295" s="10">
        <f>'raw data'!U295</f>
        <v>42669</v>
      </c>
      <c r="C295" s="4">
        <f>'raw data'!R295</f>
        <v>1</v>
      </c>
      <c r="D295" s="1">
        <f>'raw data'!Z295</f>
        <v>4125</v>
      </c>
      <c r="E295" s="1">
        <f>'raw data'!AA295</f>
        <v>147625</v>
      </c>
      <c r="F295" s="2">
        <f>'raw data'!AB295</f>
        <v>503.839590443686</v>
      </c>
      <c r="G295" s="4">
        <f>'raw data'!A295</f>
        <v>7.800000000000001</v>
      </c>
      <c r="H295" s="4">
        <f>'raw data'!B295</f>
        <v>5.46</v>
      </c>
      <c r="I295" s="4">
        <f>'raw data'!C295</f>
        <v>0.39</v>
      </c>
      <c r="J295" s="5">
        <f>'raw data'!D295</f>
        <v>0.39</v>
      </c>
      <c r="K295" s="3">
        <f>'raw data'!AC295</f>
        <v>0</v>
      </c>
      <c r="L295" s="5">
        <f t="shared" si="28"/>
        <v>24.173195087389704</v>
      </c>
      <c r="M295" s="5">
        <f t="shared" si="29"/>
        <v>25.879195087389697</v>
      </c>
      <c r="N295" s="5">
        <f t="shared" si="30"/>
        <v>0.9987908479229927</v>
      </c>
      <c r="O295" s="5">
        <f t="shared" si="31"/>
        <v>28.875567631158674</v>
      </c>
      <c r="P295" s="5">
        <f t="shared" si="32"/>
        <v>22.88282254362072</v>
      </c>
      <c r="Q295" s="4">
        <f t="shared" si="33"/>
        <v>0.39</v>
      </c>
      <c r="R295" s="4">
        <f t="shared" si="34"/>
        <v>16.433921354628882</v>
      </c>
    </row>
    <row r="296" spans="1:18" ht="12.75">
      <c r="A296" s="4">
        <f>'raw data'!H296</f>
        <v>294</v>
      </c>
      <c r="B296" s="10">
        <f>'raw data'!U296</f>
        <v>42670</v>
      </c>
      <c r="C296" s="4">
        <f>'raw data'!R296</f>
        <v>1</v>
      </c>
      <c r="D296" s="1">
        <f>'raw data'!Z296</f>
        <v>625</v>
      </c>
      <c r="E296" s="1">
        <f>'raw data'!AA296</f>
        <v>148250</v>
      </c>
      <c r="F296" s="2">
        <f>'raw data'!AB296</f>
        <v>504.2517006802721</v>
      </c>
      <c r="G296" s="4">
        <f>'raw data'!A296</f>
        <v>1.2</v>
      </c>
      <c r="H296" s="4">
        <f>'raw data'!B296</f>
        <v>0.84</v>
      </c>
      <c r="I296" s="4">
        <f>'raw data'!C296</f>
        <v>0.06</v>
      </c>
      <c r="J296" s="5">
        <f>'raw data'!D296</f>
        <v>-0.05</v>
      </c>
      <c r="K296" s="3">
        <f>'raw data'!AC296</f>
        <v>0</v>
      </c>
      <c r="L296" s="5">
        <f t="shared" si="28"/>
        <v>24.123195087389703</v>
      </c>
      <c r="M296" s="5">
        <f t="shared" si="29"/>
        <v>25.7866950873897</v>
      </c>
      <c r="N296" s="5">
        <f t="shared" si="30"/>
        <v>1.072568363665848</v>
      </c>
      <c r="O296" s="5">
        <f t="shared" si="31"/>
        <v>29.004400178387243</v>
      </c>
      <c r="P296" s="5">
        <f t="shared" si="32"/>
        <v>22.568989996392155</v>
      </c>
      <c r="Q296" s="4">
        <f t="shared" si="33"/>
        <v>-0.05</v>
      </c>
      <c r="R296" s="4">
        <f t="shared" si="34"/>
        <v>16.38392135462888</v>
      </c>
    </row>
    <row r="297" spans="1:18" ht="12.75">
      <c r="A297" s="4">
        <f>'raw data'!H297</f>
        <v>295</v>
      </c>
      <c r="B297" s="10">
        <f>'raw data'!U297</f>
        <v>42681</v>
      </c>
      <c r="C297" s="4">
        <f>'raw data'!R297</f>
        <v>0</v>
      </c>
      <c r="D297" s="1">
        <f>'raw data'!Z297</f>
        <v>3000</v>
      </c>
      <c r="E297" s="1">
        <f>'raw data'!AA297</f>
        <v>151250</v>
      </c>
      <c r="F297" s="2">
        <f>'raw data'!AB297</f>
        <v>512.7118644067797</v>
      </c>
      <c r="G297" s="4">
        <f>'raw data'!A297</f>
        <v>5.6000000000000005</v>
      </c>
      <c r="H297" s="4">
        <f>'raw data'!B297</f>
        <v>3.9200000000000004</v>
      </c>
      <c r="I297" s="4">
        <f>'raw data'!C297</f>
        <v>0.28</v>
      </c>
      <c r="J297" s="5">
        <f>'raw data'!D297</f>
        <v>0.2</v>
      </c>
      <c r="K297" s="3">
        <f>'raw data'!AC297</f>
        <v>0</v>
      </c>
      <c r="L297" s="5">
        <f t="shared" si="28"/>
        <v>24.323195087389703</v>
      </c>
      <c r="M297" s="5">
        <f t="shared" si="29"/>
        <v>25.725695087389703</v>
      </c>
      <c r="N297" s="5">
        <f t="shared" si="30"/>
        <v>1.1207557365691347</v>
      </c>
      <c r="O297" s="5">
        <f t="shared" si="31"/>
        <v>29.087962297097107</v>
      </c>
      <c r="P297" s="5">
        <f t="shared" si="32"/>
        <v>22.363427877682298</v>
      </c>
      <c r="Q297" s="4">
        <f t="shared" si="33"/>
        <v>0.2</v>
      </c>
      <c r="R297" s="4">
        <f t="shared" si="34"/>
        <v>16.58392135462888</v>
      </c>
    </row>
    <row r="298" spans="1:18" ht="12.75">
      <c r="A298" s="4">
        <f>'raw data'!H298</f>
        <v>296</v>
      </c>
      <c r="B298" s="10">
        <f>'raw data'!U298</f>
        <v>42688</v>
      </c>
      <c r="C298" s="4">
        <f>'raw data'!R298</f>
        <v>0</v>
      </c>
      <c r="D298" s="1">
        <f>'raw data'!Z298</f>
        <v>-2000</v>
      </c>
      <c r="E298" s="1">
        <f>'raw data'!AA298</f>
        <v>149250</v>
      </c>
      <c r="F298" s="2">
        <f>'raw data'!AB298</f>
        <v>504.22297297297297</v>
      </c>
      <c r="G298" s="4">
        <f>'raw data'!A298</f>
        <v>-3.5999999999999996</v>
      </c>
      <c r="H298" s="4">
        <f>'raw data'!B298</f>
        <v>-2.52</v>
      </c>
      <c r="I298" s="4">
        <f>'raw data'!C298</f>
        <v>-0.18</v>
      </c>
      <c r="J298" s="5">
        <f>'raw data'!D298</f>
        <v>-0.18</v>
      </c>
      <c r="K298" s="3">
        <f>'raw data'!AC298</f>
        <v>0</v>
      </c>
      <c r="L298" s="5">
        <f t="shared" si="28"/>
        <v>24.143195087389703</v>
      </c>
      <c r="M298" s="5">
        <f t="shared" si="29"/>
        <v>25.6411950873897</v>
      </c>
      <c r="N298" s="5">
        <f t="shared" si="30"/>
        <v>1.174638130166945</v>
      </c>
      <c r="O298" s="5">
        <f t="shared" si="31"/>
        <v>29.165109477890535</v>
      </c>
      <c r="P298" s="5">
        <f t="shared" si="32"/>
        <v>22.117280696888866</v>
      </c>
      <c r="Q298" s="4">
        <f t="shared" si="33"/>
        <v>-0.18</v>
      </c>
      <c r="R298" s="4">
        <f t="shared" si="34"/>
        <v>16.40392135462888</v>
      </c>
    </row>
    <row r="299" spans="1:18" ht="12.75">
      <c r="A299" s="4">
        <f>'raw data'!H299</f>
        <v>297</v>
      </c>
      <c r="B299" s="10">
        <f>'raw data'!U299</f>
        <v>42696</v>
      </c>
      <c r="C299" s="4">
        <f>'raw data'!R299</f>
        <v>0</v>
      </c>
      <c r="D299" s="1">
        <f>'raw data'!Z299</f>
        <v>2875</v>
      </c>
      <c r="E299" s="1">
        <f>'raw data'!AA299</f>
        <v>152125</v>
      </c>
      <c r="F299" s="2">
        <f>'raw data'!AB299</f>
        <v>512.2053872053872</v>
      </c>
      <c r="G299" s="4">
        <f>'raw data'!A299</f>
        <v>5.2</v>
      </c>
      <c r="H299" s="4">
        <f>'raw data'!B299</f>
        <v>3.64</v>
      </c>
      <c r="I299" s="4">
        <f>'raw data'!C299</f>
        <v>0.26</v>
      </c>
      <c r="J299" s="5">
        <f>'raw data'!D299</f>
        <v>0.26</v>
      </c>
      <c r="K299" s="3">
        <f>'raw data'!AC299</f>
        <v>0</v>
      </c>
      <c r="L299" s="5">
        <f t="shared" si="28"/>
        <v>24.403195087389705</v>
      </c>
      <c r="M299" s="5">
        <f t="shared" si="29"/>
        <v>25.5561950873897</v>
      </c>
      <c r="N299" s="5">
        <f t="shared" si="30"/>
        <v>1.2006669199372364</v>
      </c>
      <c r="O299" s="5">
        <f t="shared" si="31"/>
        <v>29.15819584720141</v>
      </c>
      <c r="P299" s="5">
        <f t="shared" si="32"/>
        <v>21.95419432757799</v>
      </c>
      <c r="Q299" s="4">
        <f t="shared" si="33"/>
        <v>0.26</v>
      </c>
      <c r="R299" s="4">
        <f t="shared" si="34"/>
        <v>16.663921354628883</v>
      </c>
    </row>
    <row r="300" spans="1:18" ht="12.75">
      <c r="A300" s="4">
        <f>'raw data'!H300</f>
        <v>298</v>
      </c>
      <c r="B300" s="10">
        <f>'raw data'!U300</f>
        <v>42723</v>
      </c>
      <c r="C300" s="4">
        <f>'raw data'!R300</f>
        <v>1</v>
      </c>
      <c r="D300" s="1">
        <f>'raw data'!Z300</f>
        <v>3000</v>
      </c>
      <c r="E300" s="1">
        <f>'raw data'!AA300</f>
        <v>155125</v>
      </c>
      <c r="F300" s="2">
        <f>'raw data'!AB300</f>
        <v>520.5536912751678</v>
      </c>
      <c r="G300" s="4">
        <f>'raw data'!A300</f>
        <v>5.4</v>
      </c>
      <c r="H300" s="4">
        <f>'raw data'!B300</f>
        <v>3.7800000000000002</v>
      </c>
      <c r="I300" s="4">
        <f>'raw data'!C300</f>
        <v>0.27</v>
      </c>
      <c r="J300" s="5">
        <f>'raw data'!D300</f>
        <v>0.31</v>
      </c>
      <c r="K300" s="3">
        <f>'raw data'!AC300</f>
        <v>0</v>
      </c>
      <c r="L300" s="5">
        <f t="shared" si="28"/>
        <v>24.713195087389703</v>
      </c>
      <c r="M300" s="5">
        <f t="shared" si="29"/>
        <v>25.423195087389704</v>
      </c>
      <c r="N300" s="5">
        <f t="shared" si="30"/>
        <v>1.1342931951799637</v>
      </c>
      <c r="O300" s="5">
        <f t="shared" si="31"/>
        <v>28.826074672929597</v>
      </c>
      <c r="P300" s="5">
        <f t="shared" si="32"/>
        <v>22.02031550184981</v>
      </c>
      <c r="Q300" s="4">
        <f t="shared" si="33"/>
        <v>0</v>
      </c>
      <c r="R300" s="4">
        <f t="shared" si="34"/>
        <v>16.663921354628883</v>
      </c>
    </row>
    <row r="301" spans="1:18" ht="12.75">
      <c r="A301" s="4">
        <f>'raw data'!H301</f>
        <v>299</v>
      </c>
      <c r="B301" s="10">
        <f>'raw data'!U301</f>
        <v>42726</v>
      </c>
      <c r="C301" s="4">
        <f>'raw data'!R301</f>
        <v>1</v>
      </c>
      <c r="D301" s="1">
        <f>'raw data'!Z301</f>
        <v>-1500</v>
      </c>
      <c r="E301" s="1">
        <f>'raw data'!AA301</f>
        <v>153625</v>
      </c>
      <c r="F301" s="2">
        <f>'raw data'!AB301</f>
        <v>513.7959866220735</v>
      </c>
      <c r="G301" s="4">
        <f>'raw data'!A301</f>
        <v>-2.6</v>
      </c>
      <c r="H301" s="4">
        <f>'raw data'!B301</f>
        <v>-1.82</v>
      </c>
      <c r="I301" s="4">
        <f>'raw data'!C301</f>
        <v>-0.13</v>
      </c>
      <c r="J301" s="5">
        <f>'raw data'!D301</f>
        <v>0.02</v>
      </c>
      <c r="K301" s="3">
        <f>'raw data'!AC301</f>
        <v>0</v>
      </c>
      <c r="L301" s="5">
        <f t="shared" si="28"/>
        <v>24.733195087389703</v>
      </c>
      <c r="M301" s="5">
        <f t="shared" si="29"/>
        <v>25.303195087389703</v>
      </c>
      <c r="N301" s="5">
        <f t="shared" si="30"/>
        <v>1.068934540854384</v>
      </c>
      <c r="O301" s="5">
        <f t="shared" si="31"/>
        <v>28.509998709952853</v>
      </c>
      <c r="P301" s="5">
        <f t="shared" si="32"/>
        <v>22.096391464826553</v>
      </c>
      <c r="Q301" s="4">
        <f t="shared" si="33"/>
        <v>0</v>
      </c>
      <c r="R301" s="4">
        <f t="shared" si="34"/>
        <v>16.663921354628883</v>
      </c>
    </row>
    <row r="302" spans="1:18" ht="12.75">
      <c r="A302" s="4">
        <f>'raw data'!H302</f>
        <v>300</v>
      </c>
      <c r="B302" s="10">
        <f>'raw data'!U302</f>
        <v>42727</v>
      </c>
      <c r="C302" s="4">
        <f>'raw data'!R302</f>
        <v>1</v>
      </c>
      <c r="D302" s="1">
        <f>'raw data'!Z302</f>
        <v>1250</v>
      </c>
      <c r="E302" s="1">
        <f>'raw data'!AA302</f>
        <v>154875</v>
      </c>
      <c r="F302" s="2">
        <f>'raw data'!AB302</f>
        <v>516.25</v>
      </c>
      <c r="G302" s="4">
        <f>'raw data'!A302</f>
        <v>2.2</v>
      </c>
      <c r="H302" s="4">
        <f>'raw data'!B302</f>
        <v>1.54</v>
      </c>
      <c r="I302" s="4">
        <f>'raw data'!C302</f>
        <v>0.11</v>
      </c>
      <c r="J302" s="5">
        <f>'raw data'!D302</f>
        <v>0.13</v>
      </c>
      <c r="K302" s="3">
        <f>'raw data'!AC302</f>
        <v>0</v>
      </c>
      <c r="L302" s="5">
        <f t="shared" si="28"/>
        <v>24.863195087389702</v>
      </c>
      <c r="M302" s="5">
        <f t="shared" si="29"/>
        <v>25.200695087389697</v>
      </c>
      <c r="N302" s="5">
        <f t="shared" si="30"/>
        <v>1.0026589649526874</v>
      </c>
      <c r="O302" s="5">
        <f t="shared" si="31"/>
        <v>28.208671982247758</v>
      </c>
      <c r="P302" s="5">
        <f t="shared" si="32"/>
        <v>22.192718192531636</v>
      </c>
      <c r="Q302" s="4">
        <f t="shared" si="33"/>
        <v>0</v>
      </c>
      <c r="R302" s="4">
        <f t="shared" si="34"/>
        <v>16.663921354628883</v>
      </c>
    </row>
    <row r="303" spans="1:18" ht="12.75">
      <c r="A303" s="4">
        <f>'raw data'!H303</f>
        <v>301</v>
      </c>
      <c r="B303" s="10">
        <f>'raw data'!U303</f>
        <v>42731</v>
      </c>
      <c r="C303" s="4">
        <f>'raw data'!R303</f>
        <v>1</v>
      </c>
      <c r="D303" s="1">
        <f>'raw data'!Z303</f>
        <v>2625</v>
      </c>
      <c r="E303" s="1">
        <f>'raw data'!AA303</f>
        <v>157500</v>
      </c>
      <c r="F303" s="2">
        <f>'raw data'!AB303</f>
        <v>523.2558139534884</v>
      </c>
      <c r="G303" s="4">
        <f>'raw data'!A303</f>
        <v>4.6000000000000005</v>
      </c>
      <c r="H303" s="4">
        <f>'raw data'!B303</f>
        <v>3.22</v>
      </c>
      <c r="I303" s="4">
        <f>'raw data'!C303</f>
        <v>0.23</v>
      </c>
      <c r="J303" s="5">
        <f>'raw data'!D303</f>
        <v>0.13</v>
      </c>
      <c r="K303" s="3">
        <f>'raw data'!AC303</f>
        <v>0</v>
      </c>
      <c r="L303" s="5">
        <f t="shared" si="28"/>
        <v>24.9931950873897</v>
      </c>
      <c r="M303" s="5">
        <f t="shared" si="29"/>
        <v>25.0931950873897</v>
      </c>
      <c r="N303" s="5">
        <f t="shared" si="30"/>
        <v>0.8926542325824506</v>
      </c>
      <c r="O303" s="5">
        <f t="shared" si="31"/>
        <v>27.77115778513705</v>
      </c>
      <c r="P303" s="5">
        <f t="shared" si="32"/>
        <v>22.415232389642348</v>
      </c>
      <c r="Q303" s="4">
        <f t="shared" si="33"/>
        <v>0</v>
      </c>
      <c r="R303" s="4">
        <f t="shared" si="34"/>
        <v>16.663921354628883</v>
      </c>
    </row>
    <row r="304" spans="1:18" ht="12.75">
      <c r="A304" s="4">
        <f>'raw data'!H304</f>
        <v>302</v>
      </c>
      <c r="B304" s="10">
        <f>'raw data'!U304</f>
        <v>42733</v>
      </c>
      <c r="C304" s="4">
        <f>'raw data'!R304</f>
        <v>1</v>
      </c>
      <c r="D304" s="1">
        <f>'raw data'!Z304</f>
        <v>1375</v>
      </c>
      <c r="E304" s="1">
        <f>'raw data'!AA304</f>
        <v>158875</v>
      </c>
      <c r="F304" s="2">
        <f>'raw data'!AB304</f>
        <v>526.0761589403974</v>
      </c>
      <c r="G304" s="4">
        <f>'raw data'!A304</f>
        <v>2.4</v>
      </c>
      <c r="H304" s="4">
        <f>'raw data'!B304</f>
        <v>1.68</v>
      </c>
      <c r="I304" s="4">
        <f>'raw data'!C304</f>
        <v>0.12</v>
      </c>
      <c r="J304" s="5">
        <f>'raw data'!D304</f>
        <v>0.22</v>
      </c>
      <c r="K304" s="3">
        <f>'raw data'!AC304</f>
        <v>0</v>
      </c>
      <c r="L304" s="5">
        <f t="shared" si="28"/>
        <v>25.2131950873897</v>
      </c>
      <c r="M304" s="5">
        <f t="shared" si="29"/>
        <v>25.009195087389706</v>
      </c>
      <c r="N304" s="5">
        <f t="shared" si="30"/>
        <v>0.7871694795110394</v>
      </c>
      <c r="O304" s="5">
        <f t="shared" si="31"/>
        <v>27.370703525922824</v>
      </c>
      <c r="P304" s="5">
        <f t="shared" si="32"/>
        <v>22.647686648856588</v>
      </c>
      <c r="Q304" s="4">
        <f t="shared" si="33"/>
        <v>0</v>
      </c>
      <c r="R304" s="4">
        <f t="shared" si="34"/>
        <v>16.663921354628883</v>
      </c>
    </row>
    <row r="305" spans="1:18" ht="12.75">
      <c r="A305" s="4">
        <f>'raw data'!H305</f>
        <v>303</v>
      </c>
      <c r="B305" s="10">
        <f>'raw data'!U305</f>
        <v>42734</v>
      </c>
      <c r="C305" s="4">
        <f>'raw data'!R305</f>
        <v>1</v>
      </c>
      <c r="D305" s="1">
        <f>'raw data'!Z305</f>
        <v>6250</v>
      </c>
      <c r="E305" s="1">
        <f>'raw data'!AA305</f>
        <v>165125</v>
      </c>
      <c r="F305" s="2">
        <f>'raw data'!AB305</f>
        <v>544.96699669967</v>
      </c>
      <c r="G305" s="4">
        <f>'raw data'!A305</f>
        <v>11.200000000000001</v>
      </c>
      <c r="H305" s="4">
        <f>'raw data'!B305</f>
        <v>7.840000000000001</v>
      </c>
      <c r="I305" s="4">
        <f>'raw data'!C305</f>
        <v>0.56</v>
      </c>
      <c r="J305" s="5">
        <f>'raw data'!D305</f>
        <v>0.67</v>
      </c>
      <c r="K305" s="3" t="str">
        <f>'raw data'!AC305</f>
        <v>take profit hit</v>
      </c>
      <c r="L305" s="5">
        <f t="shared" si="28"/>
        <v>25.8831950873897</v>
      </c>
      <c r="M305" s="5">
        <f t="shared" si="29"/>
        <v>24.983695087389698</v>
      </c>
      <c r="N305" s="5">
        <f t="shared" si="30"/>
        <v>0.7472227526683461</v>
      </c>
      <c r="O305" s="5">
        <f t="shared" si="31"/>
        <v>27.225363345394737</v>
      </c>
      <c r="P305" s="5">
        <f t="shared" si="32"/>
        <v>22.74202682938466</v>
      </c>
      <c r="Q305" s="4">
        <f t="shared" si="33"/>
        <v>0</v>
      </c>
      <c r="R305" s="4">
        <f t="shared" si="34"/>
        <v>16.663921354628883</v>
      </c>
    </row>
    <row r="306" spans="1:18" ht="12.75">
      <c r="A306" s="4">
        <f>'raw data'!H306</f>
        <v>304</v>
      </c>
      <c r="B306" s="10">
        <f>'raw data'!U306</f>
        <v>42752</v>
      </c>
      <c r="C306" s="4">
        <f>'raw data'!R306</f>
        <v>1</v>
      </c>
      <c r="D306" s="1">
        <f>'raw data'!Z306</f>
        <v>1500</v>
      </c>
      <c r="E306" s="1">
        <f>'raw data'!AA306</f>
        <v>166625</v>
      </c>
      <c r="F306" s="2">
        <f>'raw data'!AB306</f>
        <v>548.108552631579</v>
      </c>
      <c r="G306" s="4">
        <f>'raw data'!A306</f>
        <v>2.6</v>
      </c>
      <c r="H306" s="4">
        <f>'raw data'!B306</f>
        <v>1.82</v>
      </c>
      <c r="I306" s="4">
        <f>'raw data'!C306</f>
        <v>0.13</v>
      </c>
      <c r="J306" s="5">
        <f>'raw data'!D306</f>
        <v>0.08</v>
      </c>
      <c r="K306" s="3">
        <f>'raw data'!AC306</f>
        <v>0</v>
      </c>
      <c r="L306" s="5">
        <f t="shared" si="28"/>
        <v>25.9631950873897</v>
      </c>
      <c r="M306" s="5">
        <f t="shared" si="29"/>
        <v>24.9721950873897</v>
      </c>
      <c r="N306" s="5">
        <f t="shared" si="30"/>
        <v>0.7291805061343272</v>
      </c>
      <c r="O306" s="5">
        <f t="shared" si="31"/>
        <v>27.15973660579268</v>
      </c>
      <c r="P306" s="5">
        <f t="shared" si="32"/>
        <v>22.78465356898672</v>
      </c>
      <c r="Q306" s="4">
        <f t="shared" si="33"/>
        <v>0</v>
      </c>
      <c r="R306" s="4">
        <f t="shared" si="34"/>
        <v>16.663921354628883</v>
      </c>
    </row>
    <row r="307" spans="1:18" ht="12.75">
      <c r="A307" s="4">
        <f>'raw data'!H307</f>
        <v>305</v>
      </c>
      <c r="B307" s="10">
        <f>'raw data'!U307</f>
        <v>42775</v>
      </c>
      <c r="C307" s="4">
        <f>'raw data'!R307</f>
        <v>0</v>
      </c>
      <c r="D307" s="1">
        <f>'raw data'!Z307</f>
        <v>-2000</v>
      </c>
      <c r="E307" s="1">
        <f>'raw data'!AA307</f>
        <v>164625</v>
      </c>
      <c r="F307" s="2">
        <f>'raw data'!AB307</f>
        <v>539.7540983606557</v>
      </c>
      <c r="G307" s="4">
        <f>'raw data'!A307</f>
        <v>-3.4000000000000004</v>
      </c>
      <c r="H307" s="4">
        <f>'raw data'!B307</f>
        <v>-2.3800000000000003</v>
      </c>
      <c r="I307" s="4">
        <f>'raw data'!C307</f>
        <v>-0.17</v>
      </c>
      <c r="J307" s="5">
        <f>'raw data'!D307</f>
        <v>-0.17</v>
      </c>
      <c r="K307" s="3">
        <f>'raw data'!AC307</f>
        <v>0</v>
      </c>
      <c r="L307" s="5">
        <f t="shared" si="28"/>
        <v>25.793195087389698</v>
      </c>
      <c r="M307" s="5">
        <f t="shared" si="29"/>
        <v>24.9676950873897</v>
      </c>
      <c r="N307" s="5">
        <f t="shared" si="30"/>
        <v>0.7235182680558414</v>
      </c>
      <c r="O307" s="5">
        <f t="shared" si="31"/>
        <v>27.138249891557223</v>
      </c>
      <c r="P307" s="5">
        <f t="shared" si="32"/>
        <v>22.797140283222177</v>
      </c>
      <c r="Q307" s="4">
        <f t="shared" si="33"/>
        <v>0</v>
      </c>
      <c r="R307" s="4">
        <f t="shared" si="34"/>
        <v>16.663921354628883</v>
      </c>
    </row>
    <row r="308" spans="1:18" ht="12.75">
      <c r="A308" s="4">
        <f>'raw data'!H308</f>
        <v>306</v>
      </c>
      <c r="B308" s="10">
        <f>'raw data'!U308</f>
        <v>42776</v>
      </c>
      <c r="C308" s="4">
        <f>'raw data'!R308</f>
        <v>0</v>
      </c>
      <c r="D308" s="1">
        <f>'raw data'!Z308</f>
        <v>-2875</v>
      </c>
      <c r="E308" s="1">
        <f>'raw data'!AA308</f>
        <v>161750</v>
      </c>
      <c r="F308" s="2">
        <f>'raw data'!AB308</f>
        <v>528.59477124183</v>
      </c>
      <c r="G308" s="4">
        <f>'raw data'!A308</f>
        <v>-5</v>
      </c>
      <c r="H308" s="4">
        <f>'raw data'!B308</f>
        <v>-3.5</v>
      </c>
      <c r="I308" s="4">
        <f>'raw data'!C308</f>
        <v>-0.25</v>
      </c>
      <c r="J308" s="5">
        <f>'raw data'!D308</f>
        <v>-0.25</v>
      </c>
      <c r="K308" s="3">
        <f>'raw data'!AC308</f>
        <v>0</v>
      </c>
      <c r="L308" s="5">
        <f t="shared" si="28"/>
        <v>25.543195087389698</v>
      </c>
      <c r="M308" s="5">
        <f t="shared" si="29"/>
        <v>24.9571950873897</v>
      </c>
      <c r="N308" s="5">
        <f t="shared" si="30"/>
        <v>0.7129656373206201</v>
      </c>
      <c r="O308" s="5">
        <f t="shared" si="31"/>
        <v>27.09609199935156</v>
      </c>
      <c r="P308" s="5">
        <f t="shared" si="32"/>
        <v>22.818298175427838</v>
      </c>
      <c r="Q308" s="4">
        <f t="shared" si="33"/>
        <v>0</v>
      </c>
      <c r="R308" s="4">
        <f t="shared" si="34"/>
        <v>16.663921354628883</v>
      </c>
    </row>
    <row r="309" spans="1:18" ht="12.75">
      <c r="A309" s="4">
        <f>'raw data'!H309</f>
        <v>307</v>
      </c>
      <c r="B309" s="10">
        <f>'raw data'!U309</f>
        <v>42781</v>
      </c>
      <c r="C309" s="4">
        <f>'raw data'!R309</f>
        <v>0</v>
      </c>
      <c r="D309" s="1">
        <f>'raw data'!Z309</f>
        <v>1000</v>
      </c>
      <c r="E309" s="1">
        <f>'raw data'!AA309</f>
        <v>162750</v>
      </c>
      <c r="F309" s="2">
        <f>'raw data'!AB309</f>
        <v>530.1302931596091</v>
      </c>
      <c r="G309" s="4">
        <f>'raw data'!A309</f>
        <v>1.7999999999999998</v>
      </c>
      <c r="H309" s="4">
        <f>'raw data'!B309</f>
        <v>1.26</v>
      </c>
      <c r="I309" s="4">
        <f>'raw data'!C309</f>
        <v>0.09</v>
      </c>
      <c r="J309" s="5">
        <f>'raw data'!D309</f>
        <v>0</v>
      </c>
      <c r="K309" s="3">
        <f>'raw data'!AC309</f>
        <v>0</v>
      </c>
      <c r="L309" s="5">
        <f t="shared" si="28"/>
        <v>25.543195087389698</v>
      </c>
      <c r="M309" s="5">
        <f t="shared" si="29"/>
        <v>24.9451950873897</v>
      </c>
      <c r="N309" s="5">
        <f t="shared" si="30"/>
        <v>0.7002375536765685</v>
      </c>
      <c r="O309" s="5">
        <f t="shared" si="31"/>
        <v>27.045907748419403</v>
      </c>
      <c r="P309" s="5">
        <f t="shared" si="32"/>
        <v>22.844482426359995</v>
      </c>
      <c r="Q309" s="4">
        <f t="shared" si="33"/>
        <v>0</v>
      </c>
      <c r="R309" s="4">
        <f t="shared" si="34"/>
        <v>16.663921354628883</v>
      </c>
    </row>
    <row r="310" spans="1:18" ht="12.75">
      <c r="A310" s="4">
        <f>'raw data'!H310</f>
        <v>308</v>
      </c>
      <c r="B310" s="10">
        <f>'raw data'!U310</f>
        <v>42783</v>
      </c>
      <c r="C310" s="4">
        <f>'raw data'!R310</f>
        <v>1</v>
      </c>
      <c r="D310" s="1">
        <f>'raw data'!Z310</f>
        <v>2875</v>
      </c>
      <c r="E310" s="1">
        <f>'raw data'!AA310</f>
        <v>165625</v>
      </c>
      <c r="F310" s="2">
        <f>'raw data'!AB310</f>
        <v>537.7435064935065</v>
      </c>
      <c r="G310" s="4">
        <f>'raw data'!A310</f>
        <v>4.8</v>
      </c>
      <c r="H310" s="4">
        <f>'raw data'!B310</f>
        <v>3.36</v>
      </c>
      <c r="I310" s="4">
        <f>'raw data'!C310</f>
        <v>0.24</v>
      </c>
      <c r="J310" s="5">
        <f>'raw data'!D310</f>
        <v>0.18</v>
      </c>
      <c r="K310" s="3">
        <f>'raw data'!AC310</f>
        <v>0</v>
      </c>
      <c r="L310" s="5">
        <f t="shared" si="28"/>
        <v>25.723195087389698</v>
      </c>
      <c r="M310" s="5">
        <f t="shared" si="29"/>
        <v>24.9396950873897</v>
      </c>
      <c r="N310" s="5">
        <f t="shared" si="30"/>
        <v>0.6932932469855646</v>
      </c>
      <c r="O310" s="5">
        <f t="shared" si="31"/>
        <v>27.019574828346396</v>
      </c>
      <c r="P310" s="5">
        <f t="shared" si="32"/>
        <v>22.859815346433006</v>
      </c>
      <c r="Q310" s="4">
        <f t="shared" si="33"/>
        <v>0</v>
      </c>
      <c r="R310" s="4">
        <f t="shared" si="34"/>
        <v>16.663921354628883</v>
      </c>
    </row>
    <row r="311" spans="1:18" ht="12.75">
      <c r="A311" s="4">
        <f>'raw data'!H311</f>
        <v>309</v>
      </c>
      <c r="B311" s="10">
        <f>'raw data'!U311</f>
        <v>42787</v>
      </c>
      <c r="C311" s="4">
        <f>'raw data'!R311</f>
        <v>0</v>
      </c>
      <c r="D311" s="1">
        <f>'raw data'!Z311</f>
        <v>500</v>
      </c>
      <c r="E311" s="1">
        <f>'raw data'!AA311</f>
        <v>166125</v>
      </c>
      <c r="F311" s="2">
        <f>'raw data'!AB311</f>
        <v>537.6213592233009</v>
      </c>
      <c r="G311" s="4">
        <f>'raw data'!A311</f>
        <v>0.8</v>
      </c>
      <c r="H311" s="4">
        <f>'raw data'!B311</f>
        <v>0.56</v>
      </c>
      <c r="I311" s="4">
        <f>'raw data'!C311</f>
        <v>0.04</v>
      </c>
      <c r="J311" s="5">
        <f>'raw data'!D311</f>
        <v>0.19</v>
      </c>
      <c r="K311" s="3">
        <f>'raw data'!AC311</f>
        <v>0</v>
      </c>
      <c r="L311" s="5">
        <f t="shared" si="28"/>
        <v>25.9131950873897</v>
      </c>
      <c r="M311" s="5">
        <f t="shared" si="29"/>
        <v>24.951195087389696</v>
      </c>
      <c r="N311" s="5">
        <f t="shared" si="30"/>
        <v>0.7080261666291551</v>
      </c>
      <c r="O311" s="5">
        <f t="shared" si="31"/>
        <v>27.07527358727716</v>
      </c>
      <c r="P311" s="5">
        <f t="shared" si="32"/>
        <v>22.827116587502232</v>
      </c>
      <c r="Q311" s="4">
        <f t="shared" si="33"/>
        <v>0</v>
      </c>
      <c r="R311" s="4">
        <f t="shared" si="34"/>
        <v>16.663921354628883</v>
      </c>
    </row>
    <row r="312" spans="1:18" ht="12.75">
      <c r="A312" s="4">
        <f>'raw data'!H312</f>
        <v>310</v>
      </c>
      <c r="B312" s="10">
        <f>'raw data'!U312</f>
        <v>42814</v>
      </c>
      <c r="C312" s="4">
        <f>'raw data'!R312</f>
        <v>1</v>
      </c>
      <c r="D312" s="1">
        <f>'raw data'!Z312</f>
        <v>3250</v>
      </c>
      <c r="E312" s="1">
        <f>'raw data'!AA312</f>
        <v>169375</v>
      </c>
      <c r="F312" s="2">
        <f>'raw data'!AB312</f>
        <v>546.3709677419355</v>
      </c>
      <c r="G312" s="4">
        <f>'raw data'!A312</f>
        <v>5.4</v>
      </c>
      <c r="H312" s="4">
        <f>'raw data'!B312</f>
        <v>3.7800000000000002</v>
      </c>
      <c r="I312" s="4">
        <f>'raw data'!C312</f>
        <v>0.27</v>
      </c>
      <c r="J312" s="5">
        <f>'raw data'!D312</f>
        <v>0.30000000000000004</v>
      </c>
      <c r="K312" s="3">
        <f>'raw data'!AC312</f>
        <v>0</v>
      </c>
      <c r="L312" s="5">
        <f t="shared" si="28"/>
        <v>26.2131950873897</v>
      </c>
      <c r="M312" s="5">
        <f t="shared" si="29"/>
        <v>25.013695087389696</v>
      </c>
      <c r="N312" s="5">
        <f t="shared" si="30"/>
        <v>0.7622368398339173</v>
      </c>
      <c r="O312" s="5">
        <f t="shared" si="31"/>
        <v>27.30040560689145</v>
      </c>
      <c r="P312" s="5">
        <f t="shared" si="32"/>
        <v>22.726984567887943</v>
      </c>
      <c r="Q312" s="4">
        <f t="shared" si="33"/>
        <v>0.30000000000000004</v>
      </c>
      <c r="R312" s="4">
        <f t="shared" si="34"/>
        <v>16.963921354628884</v>
      </c>
    </row>
    <row r="313" spans="1:18" ht="12.75">
      <c r="A313" s="4">
        <f>'raw data'!H313</f>
        <v>311</v>
      </c>
      <c r="B313" s="10">
        <f>'raw data'!U313</f>
        <v>42828</v>
      </c>
      <c r="C313" s="4">
        <f>'raw data'!R313</f>
        <v>1</v>
      </c>
      <c r="D313" s="1">
        <f>'raw data'!Z313</f>
        <v>-1750</v>
      </c>
      <c r="E313" s="1">
        <f>'raw data'!AA313</f>
        <v>167625</v>
      </c>
      <c r="F313" s="2">
        <f>'raw data'!AB313</f>
        <v>538.9871382636655</v>
      </c>
      <c r="G313" s="4">
        <f>'raw data'!A313</f>
        <v>-3</v>
      </c>
      <c r="H313" s="4">
        <f>'raw data'!B313</f>
        <v>-2.1</v>
      </c>
      <c r="I313" s="4">
        <f>'raw data'!C313</f>
        <v>-0.15</v>
      </c>
      <c r="J313" s="5">
        <f>'raw data'!D313</f>
        <v>-0.14</v>
      </c>
      <c r="K313" s="3">
        <f>'raw data'!AC313</f>
        <v>0</v>
      </c>
      <c r="L313" s="5">
        <f t="shared" si="28"/>
        <v>26.0731950873897</v>
      </c>
      <c r="M313" s="5">
        <f t="shared" si="29"/>
        <v>25.105695087389698</v>
      </c>
      <c r="N313" s="5">
        <f t="shared" si="30"/>
        <v>0.774024853402142</v>
      </c>
      <c r="O313" s="5">
        <f t="shared" si="31"/>
        <v>27.427769647596122</v>
      </c>
      <c r="P313" s="5">
        <f t="shared" si="32"/>
        <v>22.783620527183274</v>
      </c>
      <c r="Q313" s="4">
        <f t="shared" si="33"/>
        <v>-0.14</v>
      </c>
      <c r="R313" s="4">
        <f t="shared" si="34"/>
        <v>16.823921354628883</v>
      </c>
    </row>
    <row r="314" spans="1:18" ht="12.75">
      <c r="A314" s="4">
        <f>'raw data'!H314</f>
        <v>312</v>
      </c>
      <c r="B314" s="10">
        <f>'raw data'!U314</f>
        <v>42865</v>
      </c>
      <c r="C314" s="4">
        <f>'raw data'!R314</f>
        <v>0</v>
      </c>
      <c r="D314" s="1">
        <f>'raw data'!Z314</f>
        <v>2750</v>
      </c>
      <c r="E314" s="1">
        <f>'raw data'!AA314</f>
        <v>170375</v>
      </c>
      <c r="F314" s="2">
        <f>'raw data'!AB314</f>
        <v>546.0737179487179</v>
      </c>
      <c r="G314" s="4">
        <f>'raw data'!A314</f>
        <v>4.6000000000000005</v>
      </c>
      <c r="H314" s="4">
        <f>'raw data'!B314</f>
        <v>3.22</v>
      </c>
      <c r="I314" s="4">
        <f>'raw data'!C314</f>
        <v>0.23</v>
      </c>
      <c r="J314" s="5">
        <f>'raw data'!D314</f>
        <v>0.22</v>
      </c>
      <c r="K314" s="3">
        <f>'raw data'!AC314</f>
        <v>0</v>
      </c>
      <c r="L314" s="5">
        <f t="shared" si="28"/>
        <v>26.293195087389698</v>
      </c>
      <c r="M314" s="5">
        <f t="shared" si="29"/>
        <v>25.231195087389693</v>
      </c>
      <c r="N314" s="5">
        <f t="shared" si="30"/>
        <v>0.7514659357759179</v>
      </c>
      <c r="O314" s="5">
        <f t="shared" si="31"/>
        <v>27.48559289471745</v>
      </c>
      <c r="P314" s="5">
        <f t="shared" si="32"/>
        <v>22.976797280061938</v>
      </c>
      <c r="Q314" s="4">
        <f t="shared" si="33"/>
        <v>0.22</v>
      </c>
      <c r="R314" s="4">
        <f t="shared" si="34"/>
        <v>17.043921354628882</v>
      </c>
    </row>
    <row r="315" spans="1:18" ht="12.75">
      <c r="A315" s="4">
        <f>'raw data'!H315</f>
        <v>313</v>
      </c>
      <c r="B315" s="10">
        <f>'raw data'!U315</f>
        <v>42872</v>
      </c>
      <c r="C315" s="4">
        <f>'raw data'!R315</f>
        <v>1</v>
      </c>
      <c r="D315" s="1">
        <f>'raw data'!Z315</f>
        <v>4000</v>
      </c>
      <c r="E315" s="1">
        <f>'raw data'!AA315</f>
        <v>174375</v>
      </c>
      <c r="F315" s="2">
        <f>'raw data'!AB315</f>
        <v>557.108626198083</v>
      </c>
      <c r="G315" s="4">
        <f>'raw data'!A315</f>
        <v>6.6000000000000005</v>
      </c>
      <c r="H315" s="4">
        <f>'raw data'!B315</f>
        <v>4.62</v>
      </c>
      <c r="I315" s="4">
        <f>'raw data'!C315</f>
        <v>0.33</v>
      </c>
      <c r="J315" s="5">
        <f>'raw data'!D315</f>
        <v>0.12</v>
      </c>
      <c r="K315" s="3">
        <f>'raw data'!AC315</f>
        <v>0</v>
      </c>
      <c r="L315" s="5">
        <f t="shared" si="28"/>
        <v>26.4131950873897</v>
      </c>
      <c r="M315" s="5">
        <f t="shared" si="29"/>
        <v>25.343195087389695</v>
      </c>
      <c r="N315" s="5">
        <f t="shared" si="30"/>
        <v>0.7524066649583065</v>
      </c>
      <c r="O315" s="5">
        <f t="shared" si="31"/>
        <v>27.600415082264615</v>
      </c>
      <c r="P315" s="5">
        <f t="shared" si="32"/>
        <v>23.085975092514776</v>
      </c>
      <c r="Q315" s="4">
        <f t="shared" si="33"/>
        <v>0.12</v>
      </c>
      <c r="R315" s="4">
        <f t="shared" si="34"/>
        <v>17.163921354628883</v>
      </c>
    </row>
    <row r="316" spans="1:18" ht="12.75">
      <c r="A316" s="4">
        <f>'raw data'!H316</f>
        <v>313</v>
      </c>
      <c r="B316" s="10">
        <f>'raw data'!U316</f>
        <v>42880</v>
      </c>
      <c r="C316" s="4">
        <f>'raw data'!R316</f>
        <v>0</v>
      </c>
      <c r="D316" s="1">
        <f>'raw data'!Z316</f>
        <v>500</v>
      </c>
      <c r="E316" s="1">
        <f>'raw data'!AA316</f>
        <v>174875</v>
      </c>
      <c r="F316" s="2">
        <f>'raw data'!AB316</f>
        <v>558.7060702875399</v>
      </c>
      <c r="G316" s="4">
        <f>'raw data'!A316</f>
        <v>0.8</v>
      </c>
      <c r="H316" s="4">
        <f>'raw data'!B316</f>
        <v>0.56</v>
      </c>
      <c r="I316" s="4">
        <f>'raw data'!C316</f>
        <v>0.04</v>
      </c>
      <c r="J316" s="5">
        <f>'raw data'!D316</f>
        <v>0.07</v>
      </c>
      <c r="K316" s="3">
        <f>'raw data'!AC316</f>
        <v>0</v>
      </c>
      <c r="L316" s="5">
        <f t="shared" si="28"/>
        <v>26.4831950873897</v>
      </c>
      <c r="M316" s="5">
        <f t="shared" si="29"/>
        <v>25.46119508738969</v>
      </c>
      <c r="N316" s="5">
        <f t="shared" si="30"/>
        <v>0.7358818555061372</v>
      </c>
      <c r="O316" s="5">
        <f t="shared" si="31"/>
        <v>27.668840653908102</v>
      </c>
      <c r="P316" s="5">
        <f t="shared" si="32"/>
        <v>23.253549520871278</v>
      </c>
      <c r="Q316" s="4">
        <f t="shared" si="33"/>
        <v>0.07</v>
      </c>
      <c r="R316" s="4">
        <f t="shared" si="34"/>
        <v>17.233921354628883</v>
      </c>
    </row>
    <row r="317" spans="1:18" ht="12.75">
      <c r="A317" s="4">
        <f>'raw data'!H317</f>
        <v>314</v>
      </c>
      <c r="B317" s="10">
        <f>'raw data'!U317</f>
        <v>42895</v>
      </c>
      <c r="C317" s="4">
        <f>'raw data'!R317</f>
        <v>0</v>
      </c>
      <c r="D317" s="1">
        <f>'raw data'!Z317</f>
        <v>1625</v>
      </c>
      <c r="E317" s="1">
        <f>'raw data'!AA317</f>
        <v>176500</v>
      </c>
      <c r="F317" s="2">
        <f>'raw data'!AB317</f>
        <v>562.1019108280254</v>
      </c>
      <c r="G317" s="4">
        <f>'raw data'!A317</f>
        <v>2.6</v>
      </c>
      <c r="H317" s="4">
        <f>'raw data'!B317</f>
        <v>1.82</v>
      </c>
      <c r="I317" s="4">
        <f>'raw data'!C317</f>
        <v>0.13</v>
      </c>
      <c r="J317" s="5">
        <f>'raw data'!D317</f>
        <v>0.13</v>
      </c>
      <c r="K317" s="3">
        <f>'raw data'!AC317</f>
        <v>0</v>
      </c>
      <c r="L317" s="5">
        <f t="shared" si="28"/>
        <v>26.6131950873897</v>
      </c>
      <c r="M317" s="5">
        <f t="shared" si="29"/>
        <v>25.575695087389693</v>
      </c>
      <c r="N317" s="5">
        <f t="shared" si="30"/>
        <v>0.7276051199148569</v>
      </c>
      <c r="O317" s="5">
        <f t="shared" si="31"/>
        <v>27.758510447134263</v>
      </c>
      <c r="P317" s="5">
        <f t="shared" si="32"/>
        <v>23.392879727645123</v>
      </c>
      <c r="Q317" s="4">
        <f t="shared" si="33"/>
        <v>0.13</v>
      </c>
      <c r="R317" s="4">
        <f t="shared" si="34"/>
        <v>17.363921354628882</v>
      </c>
    </row>
    <row r="318" spans="1:18" ht="12.75">
      <c r="A318" s="4">
        <f>'raw data'!H318</f>
        <v>315</v>
      </c>
      <c r="B318" s="10">
        <f>'raw data'!U318</f>
        <v>42902</v>
      </c>
      <c r="C318" s="4">
        <f>'raw data'!R318</f>
        <v>1</v>
      </c>
      <c r="D318" s="1">
        <f>'raw data'!Z318</f>
        <v>4500</v>
      </c>
      <c r="E318" s="1">
        <f>'raw data'!AA318</f>
        <v>181000</v>
      </c>
      <c r="F318" s="2">
        <f>'raw data'!AB318</f>
        <v>574.6031746031746</v>
      </c>
      <c r="G318" s="4">
        <f>'raw data'!A318</f>
        <v>7.4</v>
      </c>
      <c r="H318" s="4">
        <f>'raw data'!B318</f>
        <v>5.18</v>
      </c>
      <c r="I318" s="4">
        <f>'raw data'!C318</f>
        <v>0.37</v>
      </c>
      <c r="J318" s="5">
        <f>'raw data'!D318</f>
        <v>0.4</v>
      </c>
      <c r="K318" s="3">
        <f>'raw data'!AC318</f>
        <v>0</v>
      </c>
      <c r="L318" s="5">
        <f t="shared" si="28"/>
        <v>27.013195087389697</v>
      </c>
      <c r="M318" s="5">
        <f t="shared" si="29"/>
        <v>25.719195087389693</v>
      </c>
      <c r="N318" s="5">
        <f t="shared" si="30"/>
        <v>0.7130837405611133</v>
      </c>
      <c r="O318" s="5">
        <f t="shared" si="31"/>
        <v>27.85844630907303</v>
      </c>
      <c r="P318" s="5">
        <f t="shared" si="32"/>
        <v>23.579943865706355</v>
      </c>
      <c r="Q318" s="4">
        <f t="shared" si="33"/>
        <v>0.4</v>
      </c>
      <c r="R318" s="4">
        <f t="shared" si="34"/>
        <v>17.76392135462888</v>
      </c>
    </row>
    <row r="319" spans="1:18" ht="12.75">
      <c r="A319" s="4">
        <f>'raw data'!H319</f>
        <v>316</v>
      </c>
      <c r="B319" s="10">
        <f>'raw data'!U319</f>
        <v>42905</v>
      </c>
      <c r="C319" s="4">
        <f>'raw data'!R319</f>
        <v>0</v>
      </c>
      <c r="D319" s="1">
        <f>'raw data'!Z319</f>
        <v>625</v>
      </c>
      <c r="E319" s="1">
        <f>'raw data'!AA319</f>
        <v>181625</v>
      </c>
      <c r="F319" s="2">
        <f>'raw data'!AB319</f>
        <v>574.7626582278481</v>
      </c>
      <c r="G319" s="4">
        <f>'raw data'!A319</f>
        <v>1</v>
      </c>
      <c r="H319" s="4">
        <f>'raw data'!B319</f>
        <v>0.7000000000000001</v>
      </c>
      <c r="I319" s="4">
        <f>'raw data'!C319</f>
        <v>0.05</v>
      </c>
      <c r="J319" s="5">
        <f>'raw data'!D319</f>
        <v>0.18</v>
      </c>
      <c r="K319" s="3">
        <f>'raw data'!AC319</f>
        <v>0</v>
      </c>
      <c r="L319" s="5">
        <f t="shared" si="28"/>
        <v>27.193195087389697</v>
      </c>
      <c r="M319" s="5">
        <f t="shared" si="29"/>
        <v>25.858695087389698</v>
      </c>
      <c r="N319" s="5">
        <f t="shared" si="30"/>
        <v>0.7149860138492207</v>
      </c>
      <c r="O319" s="5">
        <f t="shared" si="31"/>
        <v>28.00365312893736</v>
      </c>
      <c r="P319" s="5">
        <f t="shared" si="32"/>
        <v>23.713737045842038</v>
      </c>
      <c r="Q319" s="4">
        <f t="shared" si="33"/>
        <v>0.18</v>
      </c>
      <c r="R319" s="4">
        <f t="shared" si="34"/>
        <v>17.94392135462888</v>
      </c>
    </row>
    <row r="320" spans="1:18" ht="12.75">
      <c r="A320" s="4">
        <f>'raw data'!H320</f>
        <v>317</v>
      </c>
      <c r="B320" s="10">
        <f>'raw data'!U320</f>
        <v>42913</v>
      </c>
      <c r="C320" s="4">
        <f>'raw data'!R320</f>
        <v>1</v>
      </c>
      <c r="D320" s="1">
        <f>'raw data'!Z320</f>
        <v>3625</v>
      </c>
      <c r="E320" s="1">
        <f>'raw data'!AA320</f>
        <v>185250</v>
      </c>
      <c r="F320" s="2">
        <f>'raw data'!AB320</f>
        <v>584.384858044164</v>
      </c>
      <c r="G320" s="4">
        <f>'raw data'!A320</f>
        <v>6.000000000000001</v>
      </c>
      <c r="H320" s="4">
        <f>'raw data'!B320</f>
        <v>4.200000000000001</v>
      </c>
      <c r="I320" s="4">
        <f>'raw data'!C320</f>
        <v>0.30000000000000004</v>
      </c>
      <c r="J320" s="5">
        <f>'raw data'!D320</f>
        <v>0.5</v>
      </c>
      <c r="K320" s="3">
        <f>'raw data'!AC320</f>
        <v>0</v>
      </c>
      <c r="L320" s="5">
        <f t="shared" si="28"/>
        <v>27.693195087389697</v>
      </c>
      <c r="M320" s="5">
        <f t="shared" si="29"/>
        <v>26.0076950873897</v>
      </c>
      <c r="N320" s="5">
        <f t="shared" si="30"/>
        <v>0.7719454234867276</v>
      </c>
      <c r="O320" s="5">
        <f t="shared" si="31"/>
        <v>28.32353135784988</v>
      </c>
      <c r="P320" s="5">
        <f t="shared" si="32"/>
        <v>23.691858816929518</v>
      </c>
      <c r="Q320" s="4">
        <f t="shared" si="33"/>
        <v>0.5</v>
      </c>
      <c r="R320" s="4">
        <f t="shared" si="34"/>
        <v>18.44392135462888</v>
      </c>
    </row>
    <row r="321" spans="1:18" ht="12.75">
      <c r="A321" s="4">
        <f>'raw data'!H321</f>
        <v>318</v>
      </c>
      <c r="B321" s="10">
        <f>'raw data'!U321</f>
        <v>42922</v>
      </c>
      <c r="C321" s="4">
        <f>'raw data'!R321</f>
        <v>1</v>
      </c>
      <c r="D321" s="1">
        <f>'raw data'!Z321</f>
        <v>2125</v>
      </c>
      <c r="E321" s="1">
        <f>'raw data'!AA321</f>
        <v>187375</v>
      </c>
      <c r="F321" s="2">
        <f>'raw data'!AB321</f>
        <v>589.2295597484276</v>
      </c>
      <c r="G321" s="4">
        <f>'raw data'!A321</f>
        <v>3.5999999999999996</v>
      </c>
      <c r="H321" s="4">
        <f>'raw data'!B321</f>
        <v>2.52</v>
      </c>
      <c r="I321" s="4">
        <f>'raw data'!C321</f>
        <v>0.18</v>
      </c>
      <c r="J321" s="5">
        <f>'raw data'!D321</f>
        <v>0.28</v>
      </c>
      <c r="K321" s="3">
        <f>'raw data'!AC321</f>
        <v>0</v>
      </c>
      <c r="L321" s="5">
        <f t="shared" si="28"/>
        <v>27.973195087389698</v>
      </c>
      <c r="M321" s="5">
        <f t="shared" si="29"/>
        <v>26.169695087389705</v>
      </c>
      <c r="N321" s="5">
        <f t="shared" si="30"/>
        <v>0.8283164599926377</v>
      </c>
      <c r="O321" s="5">
        <f t="shared" si="31"/>
        <v>28.654644467367618</v>
      </c>
      <c r="P321" s="5">
        <f t="shared" si="32"/>
        <v>23.684745707411793</v>
      </c>
      <c r="Q321" s="4">
        <f t="shared" si="33"/>
        <v>0.28</v>
      </c>
      <c r="R321" s="4">
        <f t="shared" si="34"/>
        <v>18.72392135462888</v>
      </c>
    </row>
    <row r="322" spans="1:18" ht="12.75">
      <c r="A322" s="4">
        <f>'raw data'!H322</f>
        <v>319</v>
      </c>
      <c r="B322" s="10">
        <f>'raw data'!U322</f>
        <v>42933</v>
      </c>
      <c r="C322" s="4">
        <f>'raw data'!R322</f>
        <v>0</v>
      </c>
      <c r="D322" s="1">
        <f>'raw data'!Z322</f>
        <v>3000</v>
      </c>
      <c r="E322" s="1">
        <f>'raw data'!AA322</f>
        <v>190375</v>
      </c>
      <c r="F322" s="2">
        <f>'raw data'!AB322</f>
        <v>596.7868338557994</v>
      </c>
      <c r="G322" s="4">
        <f>'raw data'!A322</f>
        <v>4.8</v>
      </c>
      <c r="H322" s="4">
        <f>'raw data'!B322</f>
        <v>3.36</v>
      </c>
      <c r="I322" s="4">
        <f>'raw data'!C322</f>
        <v>0.24</v>
      </c>
      <c r="J322" s="5">
        <f>'raw data'!D322</f>
        <v>0.19</v>
      </c>
      <c r="K322" s="3">
        <f>'raw data'!AC322</f>
        <v>0</v>
      </c>
      <c r="L322" s="5">
        <f t="shared" si="28"/>
        <v>28.1631950873897</v>
      </c>
      <c r="M322" s="5">
        <f t="shared" si="29"/>
        <v>26.3346950873897</v>
      </c>
      <c r="N322" s="5">
        <f t="shared" si="30"/>
        <v>0.8813463086604905</v>
      </c>
      <c r="O322" s="5">
        <f t="shared" si="31"/>
        <v>28.978734013371174</v>
      </c>
      <c r="P322" s="5">
        <f t="shared" si="32"/>
        <v>23.690656161408228</v>
      </c>
      <c r="Q322" s="4">
        <f t="shared" si="33"/>
        <v>0.19</v>
      </c>
      <c r="R322" s="4">
        <f t="shared" si="34"/>
        <v>18.913921354628883</v>
      </c>
    </row>
    <row r="323" spans="1:18" ht="12.75">
      <c r="A323" s="4">
        <f>'raw data'!H323</f>
        <v>320</v>
      </c>
      <c r="B323" s="10">
        <f>'raw data'!U323</f>
        <v>42935</v>
      </c>
      <c r="C323" s="4">
        <f>'raw data'!R323</f>
        <v>0</v>
      </c>
      <c r="D323" s="1">
        <f>'raw data'!Z323</f>
        <v>-1500</v>
      </c>
      <c r="E323" s="1">
        <f>'raw data'!AA323</f>
        <v>188875</v>
      </c>
      <c r="F323" s="2">
        <f>'raw data'!AB323</f>
        <v>590.234375</v>
      </c>
      <c r="G323" s="4">
        <f>'raw data'!A323</f>
        <v>-2.4</v>
      </c>
      <c r="H323" s="4">
        <f>'raw data'!B323</f>
        <v>-1.68</v>
      </c>
      <c r="I323" s="4">
        <f>'raw data'!C323</f>
        <v>-0.12</v>
      </c>
      <c r="J323" s="5">
        <f>'raw data'!D323</f>
        <v>-0.11</v>
      </c>
      <c r="K323" s="3">
        <f>'raw data'!AC323</f>
        <v>0</v>
      </c>
      <c r="L323" s="5">
        <f t="shared" si="28"/>
        <v>28.0531950873897</v>
      </c>
      <c r="M323" s="5">
        <f t="shared" si="29"/>
        <v>26.4876950873897</v>
      </c>
      <c r="N323" s="5">
        <f t="shared" si="30"/>
        <v>0.9015803376644576</v>
      </c>
      <c r="O323" s="5">
        <f t="shared" si="31"/>
        <v>29.192436100383073</v>
      </c>
      <c r="P323" s="5">
        <f t="shared" si="32"/>
        <v>23.782954074396326</v>
      </c>
      <c r="Q323" s="4">
        <f t="shared" si="33"/>
        <v>-0.11</v>
      </c>
      <c r="R323" s="4">
        <f t="shared" si="34"/>
        <v>18.803921354628883</v>
      </c>
    </row>
    <row r="324" spans="1:18" ht="12.75">
      <c r="A324" s="4">
        <f>'raw data'!H324</f>
        <v>321</v>
      </c>
      <c r="B324" s="10">
        <f>'raw data'!U324</f>
        <v>42936</v>
      </c>
      <c r="C324" s="4">
        <f>'raw data'!R324</f>
        <v>0</v>
      </c>
      <c r="D324" s="1">
        <f>'raw data'!Z324</f>
        <v>2500</v>
      </c>
      <c r="E324" s="1">
        <f>'raw data'!AA324</f>
        <v>191375</v>
      </c>
      <c r="F324" s="2">
        <f>'raw data'!AB324</f>
        <v>596.183800623053</v>
      </c>
      <c r="G324" s="4">
        <f>'raw data'!A324</f>
        <v>4</v>
      </c>
      <c r="H324" s="4">
        <f>'raw data'!B324</f>
        <v>2.8000000000000003</v>
      </c>
      <c r="I324" s="4">
        <f>'raw data'!C324</f>
        <v>0.2</v>
      </c>
      <c r="J324" s="5">
        <f>'raw data'!D324</f>
        <v>0.27</v>
      </c>
      <c r="K324" s="3">
        <f>'raw data'!AC324</f>
        <v>0</v>
      </c>
      <c r="L324" s="5">
        <f aca="true" t="shared" si="35" ref="L324:L387">L323+J324</f>
        <v>28.3231950873897</v>
      </c>
      <c r="M324" s="5">
        <f t="shared" si="29"/>
        <v>26.6431950873897</v>
      </c>
      <c r="N324" s="5">
        <f t="shared" si="30"/>
        <v>0.937667879705591</v>
      </c>
      <c r="O324" s="5">
        <f t="shared" si="31"/>
        <v>29.45619872650647</v>
      </c>
      <c r="P324" s="5">
        <f t="shared" si="32"/>
        <v>23.830191448272927</v>
      </c>
      <c r="Q324" s="4">
        <f t="shared" si="33"/>
        <v>0.27</v>
      </c>
      <c r="R324" s="4">
        <f t="shared" si="34"/>
        <v>19.073921354628883</v>
      </c>
    </row>
    <row r="325" spans="1:18" ht="12.75">
      <c r="A325" s="4">
        <f>'raw data'!H325</f>
        <v>322</v>
      </c>
      <c r="B325" s="10">
        <f>'raw data'!U325</f>
        <v>42941</v>
      </c>
      <c r="C325" s="4">
        <f>'raw data'!R325</f>
        <v>0</v>
      </c>
      <c r="D325" s="1">
        <f>'raw data'!Z325</f>
        <v>-1875</v>
      </c>
      <c r="E325" s="1">
        <f>'raw data'!AA325</f>
        <v>189500</v>
      </c>
      <c r="F325" s="2">
        <f>'raw data'!AB325</f>
        <v>588.5093167701864</v>
      </c>
      <c r="G325" s="4">
        <f>'raw data'!A325</f>
        <v>-3</v>
      </c>
      <c r="H325" s="4">
        <f>'raw data'!B325</f>
        <v>-2.1</v>
      </c>
      <c r="I325" s="4">
        <f>'raw data'!C325</f>
        <v>-0.15</v>
      </c>
      <c r="J325" s="5">
        <f>'raw data'!D325</f>
        <v>-0.15</v>
      </c>
      <c r="K325" s="3">
        <f>'raw data'!AC325</f>
        <v>0</v>
      </c>
      <c r="L325" s="5">
        <f t="shared" si="35"/>
        <v>28.1731950873897</v>
      </c>
      <c r="M325" s="5">
        <f t="shared" si="29"/>
        <v>26.757695087389703</v>
      </c>
      <c r="N325" s="5">
        <f t="shared" si="30"/>
        <v>0.9788902148001987</v>
      </c>
      <c r="O325" s="5">
        <f t="shared" si="31"/>
        <v>29.6943657317903</v>
      </c>
      <c r="P325" s="5">
        <f t="shared" si="32"/>
        <v>23.821024442989106</v>
      </c>
      <c r="Q325" s="4">
        <f t="shared" si="33"/>
        <v>-0.15</v>
      </c>
      <c r="R325" s="4">
        <f t="shared" si="34"/>
        <v>18.923921354628884</v>
      </c>
    </row>
    <row r="326" spans="1:18" ht="12.75">
      <c r="A326" s="4">
        <f>'raw data'!H326</f>
        <v>323</v>
      </c>
      <c r="B326" s="10">
        <f>'raw data'!U326</f>
        <v>42942</v>
      </c>
      <c r="C326" s="4">
        <f>'raw data'!R326</f>
        <v>0</v>
      </c>
      <c r="D326" s="1">
        <f>'raw data'!Z326</f>
        <v>-2625</v>
      </c>
      <c r="E326" s="1">
        <f>'raw data'!AA326</f>
        <v>186875</v>
      </c>
      <c r="F326" s="2">
        <f>'raw data'!AB326</f>
        <v>578.5603715170279</v>
      </c>
      <c r="G326" s="4">
        <f>'raw data'!A326</f>
        <v>-4.2</v>
      </c>
      <c r="H326" s="4">
        <f>'raw data'!B326</f>
        <v>-2.94</v>
      </c>
      <c r="I326" s="4">
        <f>'raw data'!C326</f>
        <v>-0.21</v>
      </c>
      <c r="J326" s="5">
        <f>'raw data'!D326</f>
        <v>-0.21</v>
      </c>
      <c r="K326" s="3">
        <f>'raw data'!AC326</f>
        <v>0</v>
      </c>
      <c r="L326" s="5">
        <f t="shared" si="35"/>
        <v>27.9631950873897</v>
      </c>
      <c r="M326" s="5">
        <f t="shared" si="29"/>
        <v>26.857695087389704</v>
      </c>
      <c r="N326" s="5">
        <f t="shared" si="30"/>
        <v>0.995471192318915</v>
      </c>
      <c r="O326" s="5">
        <f t="shared" si="31"/>
        <v>29.84410866434645</v>
      </c>
      <c r="P326" s="5">
        <f t="shared" si="32"/>
        <v>23.871281510432958</v>
      </c>
      <c r="Q326" s="4">
        <f t="shared" si="33"/>
        <v>-0.21</v>
      </c>
      <c r="R326" s="4">
        <f t="shared" si="34"/>
        <v>18.713921354628884</v>
      </c>
    </row>
    <row r="327" spans="1:18" ht="12.75">
      <c r="A327" s="4">
        <f>'raw data'!H327</f>
        <v>324</v>
      </c>
      <c r="B327" s="10">
        <f>'raw data'!U327</f>
        <v>42947</v>
      </c>
      <c r="C327" s="4">
        <f>'raw data'!R327</f>
        <v>1</v>
      </c>
      <c r="D327" s="1">
        <f>'raw data'!Z327</f>
        <v>3500</v>
      </c>
      <c r="E327" s="1">
        <f>'raw data'!AA327</f>
        <v>190375</v>
      </c>
      <c r="F327" s="2">
        <f>'raw data'!AB327</f>
        <v>587.5771604938271</v>
      </c>
      <c r="G327" s="4">
        <f>'raw data'!A327</f>
        <v>5.6000000000000005</v>
      </c>
      <c r="H327" s="4">
        <f>'raw data'!B327</f>
        <v>3.9200000000000004</v>
      </c>
      <c r="I327" s="4">
        <f>'raw data'!C327</f>
        <v>0.28</v>
      </c>
      <c r="J327" s="5">
        <f>'raw data'!D327</f>
        <v>0.28</v>
      </c>
      <c r="K327" s="3">
        <f>'raw data'!AC327</f>
        <v>0</v>
      </c>
      <c r="L327" s="5">
        <f t="shared" si="35"/>
        <v>28.2431950873897</v>
      </c>
      <c r="M327" s="5">
        <f t="shared" si="29"/>
        <v>26.9801950873897</v>
      </c>
      <c r="N327" s="5">
        <f t="shared" si="30"/>
        <v>1.0082454797163347</v>
      </c>
      <c r="O327" s="5">
        <f t="shared" si="31"/>
        <v>30.004931526538705</v>
      </c>
      <c r="P327" s="5">
        <f t="shared" si="32"/>
        <v>23.955458648240693</v>
      </c>
      <c r="Q327" s="4">
        <f t="shared" si="33"/>
        <v>0.28</v>
      </c>
      <c r="R327" s="4">
        <f t="shared" si="34"/>
        <v>18.993921354628885</v>
      </c>
    </row>
    <row r="328" spans="1:18" ht="12.75">
      <c r="A328" s="4">
        <f>'raw data'!H328</f>
        <v>325</v>
      </c>
      <c r="B328" s="10">
        <f>'raw data'!U328</f>
        <v>42957</v>
      </c>
      <c r="C328" s="4">
        <f>'raw data'!R328</f>
        <v>1</v>
      </c>
      <c r="D328" s="1">
        <f>'raw data'!Z328</f>
        <v>1250</v>
      </c>
      <c r="E328" s="1">
        <f>'raw data'!AA328</f>
        <v>191625</v>
      </c>
      <c r="F328" s="2">
        <f>'raw data'!AB328</f>
        <v>589.6153846153846</v>
      </c>
      <c r="G328" s="4">
        <f>'raw data'!A328</f>
        <v>2</v>
      </c>
      <c r="H328" s="4">
        <f>'raw data'!B328</f>
        <v>1.4000000000000001</v>
      </c>
      <c r="I328" s="4">
        <f>'raw data'!C328</f>
        <v>0.1</v>
      </c>
      <c r="J328" s="5">
        <f>'raw data'!D328</f>
        <v>0.1</v>
      </c>
      <c r="K328" s="3">
        <f>'raw data'!AC328</f>
        <v>0</v>
      </c>
      <c r="L328" s="5">
        <f t="shared" si="35"/>
        <v>28.343195087389702</v>
      </c>
      <c r="M328" s="5">
        <f t="shared" si="29"/>
        <v>27.120195087389703</v>
      </c>
      <c r="N328" s="5">
        <f t="shared" si="30"/>
        <v>0.9924827984721746</v>
      </c>
      <c r="O328" s="5">
        <f t="shared" si="31"/>
        <v>30.097643482806227</v>
      </c>
      <c r="P328" s="5">
        <f t="shared" si="32"/>
        <v>24.14274669197318</v>
      </c>
      <c r="Q328" s="4">
        <f t="shared" si="33"/>
        <v>0.1</v>
      </c>
      <c r="R328" s="4">
        <f t="shared" si="34"/>
        <v>19.093921354628886</v>
      </c>
    </row>
    <row r="329" spans="1:18" ht="12.75">
      <c r="A329" s="4">
        <f>'raw data'!H329</f>
        <v>326</v>
      </c>
      <c r="B329" s="10">
        <f>'raw data'!U329</f>
        <v>42962</v>
      </c>
      <c r="C329" s="4">
        <f>'raw data'!R329</f>
        <v>0</v>
      </c>
      <c r="D329" s="1">
        <f>'raw data'!Z329</f>
        <v>-2875</v>
      </c>
      <c r="E329" s="1">
        <f>'raw data'!AA329</f>
        <v>188750</v>
      </c>
      <c r="F329" s="2">
        <f>'raw data'!AB329</f>
        <v>578.9877300613497</v>
      </c>
      <c r="G329" s="4">
        <f>'raw data'!A329</f>
        <v>-4.6000000000000005</v>
      </c>
      <c r="H329" s="4">
        <f>'raw data'!B329</f>
        <v>-3.22</v>
      </c>
      <c r="I329" s="4">
        <f>'raw data'!C329</f>
        <v>-0.23</v>
      </c>
      <c r="J329" s="5">
        <f>'raw data'!D329</f>
        <v>-0.23</v>
      </c>
      <c r="K329" s="3">
        <f>'raw data'!AC329</f>
        <v>0</v>
      </c>
      <c r="L329" s="5">
        <f t="shared" si="35"/>
        <v>28.113195087389702</v>
      </c>
      <c r="M329" s="5">
        <f t="shared" si="29"/>
        <v>27.2486950873897</v>
      </c>
      <c r="N329" s="5">
        <f t="shared" si="30"/>
        <v>0.9426808077303575</v>
      </c>
      <c r="O329" s="5">
        <f t="shared" si="31"/>
        <v>30.07673751058077</v>
      </c>
      <c r="P329" s="5">
        <f t="shared" si="32"/>
        <v>24.420652664198627</v>
      </c>
      <c r="Q329" s="4">
        <f t="shared" si="33"/>
        <v>-0.23</v>
      </c>
      <c r="R329" s="4">
        <f t="shared" si="34"/>
        <v>18.863921354628886</v>
      </c>
    </row>
    <row r="330" spans="1:18" ht="12.75">
      <c r="A330" s="4">
        <f>'raw data'!H330</f>
        <v>327</v>
      </c>
      <c r="B330" s="10">
        <f>'raw data'!U330</f>
        <v>42968</v>
      </c>
      <c r="C330" s="4">
        <f>'raw data'!R330</f>
        <v>1</v>
      </c>
      <c r="D330" s="1">
        <f>'raw data'!Z330</f>
        <v>3500</v>
      </c>
      <c r="E330" s="1">
        <f>'raw data'!AA330</f>
        <v>192250</v>
      </c>
      <c r="F330" s="2">
        <f>'raw data'!AB330</f>
        <v>587.9204892966361</v>
      </c>
      <c r="G330" s="4">
        <f>'raw data'!A330</f>
        <v>5.8</v>
      </c>
      <c r="H330" s="4">
        <f>'raw data'!B330</f>
        <v>4.06</v>
      </c>
      <c r="I330" s="4">
        <f>'raw data'!C330</f>
        <v>0.29</v>
      </c>
      <c r="J330" s="5">
        <f>'raw data'!D330</f>
        <v>0.29</v>
      </c>
      <c r="K330" s="3">
        <f>'raw data'!AC330</f>
        <v>0</v>
      </c>
      <c r="L330" s="5">
        <f t="shared" si="35"/>
        <v>28.4031950873897</v>
      </c>
      <c r="M330" s="5">
        <f t="shared" si="29"/>
        <v>27.382695087389703</v>
      </c>
      <c r="N330" s="5">
        <f t="shared" si="30"/>
        <v>0.9041103507403233</v>
      </c>
      <c r="O330" s="5">
        <f t="shared" si="31"/>
        <v>30.095026139610674</v>
      </c>
      <c r="P330" s="5">
        <f t="shared" si="32"/>
        <v>24.67036403516873</v>
      </c>
      <c r="Q330" s="4">
        <f t="shared" si="33"/>
        <v>0</v>
      </c>
      <c r="R330" s="4">
        <f t="shared" si="34"/>
        <v>18.863921354628886</v>
      </c>
    </row>
    <row r="331" spans="1:18" ht="12.75">
      <c r="A331" s="4">
        <f>'raw data'!H331</f>
        <v>328</v>
      </c>
      <c r="B331" s="10">
        <f>'raw data'!U331</f>
        <v>42979</v>
      </c>
      <c r="C331" s="4">
        <f>'raw data'!R331</f>
        <v>0</v>
      </c>
      <c r="D331" s="1">
        <f>'raw data'!Z331</f>
        <v>4000</v>
      </c>
      <c r="E331" s="1">
        <f>'raw data'!AA331</f>
        <v>196250</v>
      </c>
      <c r="F331" s="2">
        <f>'raw data'!AB331</f>
        <v>598.3231707317074</v>
      </c>
      <c r="G331" s="4">
        <f>'raw data'!A331</f>
        <v>6.6000000000000005</v>
      </c>
      <c r="H331" s="4">
        <f>'raw data'!B331</f>
        <v>4.62</v>
      </c>
      <c r="I331" s="4">
        <f>'raw data'!C331</f>
        <v>0.33</v>
      </c>
      <c r="J331" s="5">
        <f>'raw data'!D331</f>
        <v>0.24</v>
      </c>
      <c r="K331" s="3">
        <f>'raw data'!AC331</f>
        <v>0</v>
      </c>
      <c r="L331" s="5">
        <f t="shared" si="35"/>
        <v>28.6431950873897</v>
      </c>
      <c r="M331" s="5">
        <f t="shared" si="29"/>
        <v>27.519195087389697</v>
      </c>
      <c r="N331" s="5">
        <f t="shared" si="30"/>
        <v>0.87622635864196</v>
      </c>
      <c r="O331" s="5">
        <f t="shared" si="31"/>
        <v>30.147874163315578</v>
      </c>
      <c r="P331" s="5">
        <f t="shared" si="32"/>
        <v>24.890516011463816</v>
      </c>
      <c r="Q331" s="4">
        <f t="shared" si="33"/>
        <v>0.24</v>
      </c>
      <c r="R331" s="4">
        <f t="shared" si="34"/>
        <v>19.103921354628884</v>
      </c>
    </row>
    <row r="332" spans="1:18" ht="12.75">
      <c r="A332" s="4">
        <f>'raw data'!H332</f>
        <v>329</v>
      </c>
      <c r="B332" s="10">
        <f>'raw data'!U332</f>
        <v>42993</v>
      </c>
      <c r="C332" s="4">
        <f>'raw data'!R332</f>
        <v>0</v>
      </c>
      <c r="D332" s="1">
        <f>'raw data'!Z332</f>
        <v>-2125</v>
      </c>
      <c r="E332" s="1">
        <f>'raw data'!AA332</f>
        <v>194125</v>
      </c>
      <c r="F332" s="2">
        <f>'raw data'!AB332</f>
        <v>590.0455927051672</v>
      </c>
      <c r="G332" s="4">
        <f>'raw data'!A332</f>
        <v>-3.4000000000000004</v>
      </c>
      <c r="H332" s="4">
        <f>'raw data'!B332</f>
        <v>-2.3800000000000003</v>
      </c>
      <c r="I332" s="4">
        <f>'raw data'!C332</f>
        <v>-0.17</v>
      </c>
      <c r="J332" s="5">
        <f>'raw data'!D332</f>
        <v>-0.17</v>
      </c>
      <c r="K332" s="3">
        <f>'raw data'!AC332</f>
        <v>0</v>
      </c>
      <c r="L332" s="5">
        <f t="shared" si="35"/>
        <v>28.473195087389698</v>
      </c>
      <c r="M332" s="5">
        <f t="shared" si="29"/>
        <v>27.632195087389704</v>
      </c>
      <c r="N332" s="5">
        <f t="shared" si="30"/>
        <v>0.844074703603395</v>
      </c>
      <c r="O332" s="5">
        <f t="shared" si="31"/>
        <v>30.164419198199887</v>
      </c>
      <c r="P332" s="5">
        <f t="shared" si="32"/>
        <v>25.09997097657952</v>
      </c>
      <c r="Q332" s="4">
        <f t="shared" si="33"/>
        <v>-0.17</v>
      </c>
      <c r="R332" s="4">
        <f t="shared" si="34"/>
        <v>18.933921354628882</v>
      </c>
    </row>
    <row r="333" spans="1:18" ht="12.75">
      <c r="A333" s="4">
        <f>'raw data'!H333</f>
        <v>330</v>
      </c>
      <c r="B333" s="10">
        <f>'raw data'!U333</f>
        <v>43010</v>
      </c>
      <c r="C333" s="4">
        <f>'raw data'!R333</f>
        <v>0</v>
      </c>
      <c r="D333" s="1">
        <f>'raw data'!Z333</f>
        <v>-750</v>
      </c>
      <c r="E333" s="1">
        <f>'raw data'!AA333</f>
        <v>193375</v>
      </c>
      <c r="F333" s="2">
        <f>'raw data'!AB333</f>
        <v>585.9848484848485</v>
      </c>
      <c r="G333" s="4">
        <f>'raw data'!A333</f>
        <v>-1.2</v>
      </c>
      <c r="H333" s="4">
        <f>'raw data'!B333</f>
        <v>-0.84</v>
      </c>
      <c r="I333" s="4">
        <f>'raw data'!C333</f>
        <v>-0.06</v>
      </c>
      <c r="J333" s="5">
        <f>'raw data'!D333</f>
        <v>-0.05</v>
      </c>
      <c r="K333" s="3">
        <f>'raw data'!AC333</f>
        <v>0</v>
      </c>
      <c r="L333" s="5">
        <f t="shared" si="35"/>
        <v>28.423195087389697</v>
      </c>
      <c r="M333" s="5">
        <f t="shared" si="29"/>
        <v>27.7496950873897</v>
      </c>
      <c r="N333" s="5">
        <f t="shared" si="30"/>
        <v>0.77649194254809</v>
      </c>
      <c r="O333" s="5">
        <f t="shared" si="31"/>
        <v>30.07917091503397</v>
      </c>
      <c r="P333" s="5">
        <f t="shared" si="32"/>
        <v>25.42021925974543</v>
      </c>
      <c r="Q333" s="4">
        <f t="shared" si="33"/>
        <v>-0.05</v>
      </c>
      <c r="R333" s="4">
        <f t="shared" si="34"/>
        <v>18.88392135462888</v>
      </c>
    </row>
    <row r="334" spans="1:18" ht="12.75">
      <c r="A334" s="4">
        <f>'raw data'!H334</f>
        <v>331</v>
      </c>
      <c r="B334" s="10">
        <f>'raw data'!U334</f>
        <v>43011</v>
      </c>
      <c r="C334" s="4">
        <f>'raw data'!R334</f>
        <v>0</v>
      </c>
      <c r="D334" s="1">
        <f>'raw data'!Z334</f>
        <v>750</v>
      </c>
      <c r="E334" s="1">
        <f>'raw data'!AA334</f>
        <v>194125</v>
      </c>
      <c r="F334" s="2">
        <f>'raw data'!AB334</f>
        <v>586.4803625377643</v>
      </c>
      <c r="G334" s="4">
        <f>'raw data'!A334</f>
        <v>1.2</v>
      </c>
      <c r="H334" s="4">
        <f>'raw data'!B334</f>
        <v>0.84</v>
      </c>
      <c r="I334" s="4">
        <f>'raw data'!C334</f>
        <v>0.06</v>
      </c>
      <c r="J334" s="5">
        <f>'raw data'!D334</f>
        <v>0.06</v>
      </c>
      <c r="K334" s="3">
        <f>'raw data'!AC334</f>
        <v>0</v>
      </c>
      <c r="L334" s="5">
        <f t="shared" si="35"/>
        <v>28.483195087389696</v>
      </c>
      <c r="M334" s="5">
        <f t="shared" si="29"/>
        <v>27.8591950873897</v>
      </c>
      <c r="N334" s="5">
        <f t="shared" si="30"/>
        <v>0.7120274979905884</v>
      </c>
      <c r="O334" s="5">
        <f t="shared" si="31"/>
        <v>29.995277581361467</v>
      </c>
      <c r="P334" s="5">
        <f t="shared" si="32"/>
        <v>25.723112593417934</v>
      </c>
      <c r="Q334" s="4">
        <f t="shared" si="33"/>
        <v>0</v>
      </c>
      <c r="R334" s="4">
        <f t="shared" si="34"/>
        <v>18.88392135462888</v>
      </c>
    </row>
    <row r="335" spans="1:18" ht="12.75">
      <c r="A335" s="4">
        <f>'raw data'!H335</f>
        <v>332</v>
      </c>
      <c r="B335" s="10">
        <f>'raw data'!U335</f>
        <v>43013</v>
      </c>
      <c r="C335" s="4">
        <f>'raw data'!R335</f>
        <v>0</v>
      </c>
      <c r="D335" s="1">
        <f>'raw data'!Z335</f>
        <v>2625</v>
      </c>
      <c r="E335" s="1">
        <f>'raw data'!AA335</f>
        <v>196750</v>
      </c>
      <c r="F335" s="2">
        <f>'raw data'!AB335</f>
        <v>592.6204819277109</v>
      </c>
      <c r="G335" s="4">
        <f>'raw data'!A335</f>
        <v>4.2</v>
      </c>
      <c r="H335" s="4">
        <f>'raw data'!B335</f>
        <v>2.94</v>
      </c>
      <c r="I335" s="4">
        <f>'raw data'!C335</f>
        <v>0.21</v>
      </c>
      <c r="J335" s="5">
        <f>'raw data'!D335</f>
        <v>0.2</v>
      </c>
      <c r="K335" s="3">
        <f>'raw data'!AC335</f>
        <v>0</v>
      </c>
      <c r="L335" s="5">
        <f t="shared" si="35"/>
        <v>28.683195087389695</v>
      </c>
      <c r="M335" s="5">
        <f t="shared" si="29"/>
        <v>27.972695087389695</v>
      </c>
      <c r="N335" s="5">
        <f t="shared" si="30"/>
        <v>0.6473872590327177</v>
      </c>
      <c r="O335" s="5">
        <f t="shared" si="31"/>
        <v>29.91485686448785</v>
      </c>
      <c r="P335" s="5">
        <f t="shared" si="32"/>
        <v>26.030533310291542</v>
      </c>
      <c r="Q335" s="4">
        <f t="shared" si="33"/>
        <v>0</v>
      </c>
      <c r="R335" s="4">
        <f t="shared" si="34"/>
        <v>18.88392135462888</v>
      </c>
    </row>
    <row r="336" spans="1:18" ht="12.75">
      <c r="A336" s="4">
        <f>'raw data'!H336</f>
        <v>333</v>
      </c>
      <c r="B336" s="10">
        <f>'raw data'!U336</f>
        <v>43019</v>
      </c>
      <c r="C336" s="4">
        <f>'raw data'!R336</f>
        <v>0</v>
      </c>
      <c r="D336" s="1">
        <f>'raw data'!Z336</f>
        <v>2250</v>
      </c>
      <c r="E336" s="1">
        <f>'raw data'!AA336</f>
        <v>199000</v>
      </c>
      <c r="F336" s="2">
        <f>'raw data'!AB336</f>
        <v>597.5975975975975</v>
      </c>
      <c r="G336" s="4">
        <f>'raw data'!A336</f>
        <v>3.5999999999999996</v>
      </c>
      <c r="H336" s="4">
        <f>'raw data'!B336</f>
        <v>2.52</v>
      </c>
      <c r="I336" s="4">
        <f>'raw data'!C336</f>
        <v>0.18</v>
      </c>
      <c r="J336" s="5">
        <f>'raw data'!D336</f>
        <v>0.18</v>
      </c>
      <c r="K336" s="3">
        <f>'raw data'!AC336</f>
        <v>0</v>
      </c>
      <c r="L336" s="5">
        <f t="shared" si="35"/>
        <v>28.863195087389695</v>
      </c>
      <c r="M336" s="5">
        <f t="shared" si="29"/>
        <v>28.091695087389702</v>
      </c>
      <c r="N336" s="5">
        <f t="shared" si="30"/>
        <v>0.5737345342486138</v>
      </c>
      <c r="O336" s="5">
        <f t="shared" si="31"/>
        <v>29.812898690135544</v>
      </c>
      <c r="P336" s="5">
        <f t="shared" si="32"/>
        <v>26.37049148464386</v>
      </c>
      <c r="Q336" s="4">
        <f t="shared" si="33"/>
        <v>0</v>
      </c>
      <c r="R336" s="4">
        <f t="shared" si="34"/>
        <v>18.88392135462888</v>
      </c>
    </row>
    <row r="337" spans="1:18" ht="12.75">
      <c r="A337" s="4">
        <f>'raw data'!H337</f>
        <v>334</v>
      </c>
      <c r="B337" s="10">
        <f>'raw data'!U337</f>
        <v>43021</v>
      </c>
      <c r="C337" s="4">
        <f>'raw data'!R337</f>
        <v>0</v>
      </c>
      <c r="D337" s="1">
        <f>'raw data'!Z337</f>
        <v>-1250</v>
      </c>
      <c r="E337" s="1">
        <f>'raw data'!AA337</f>
        <v>197750</v>
      </c>
      <c r="F337" s="2">
        <f>'raw data'!AB337</f>
        <v>592.065868263473</v>
      </c>
      <c r="G337" s="4">
        <f>'raw data'!A337</f>
        <v>-2</v>
      </c>
      <c r="H337" s="4">
        <f>'raw data'!B337</f>
        <v>-1.4000000000000001</v>
      </c>
      <c r="I337" s="4">
        <f>'raw data'!C337</f>
        <v>-0.1</v>
      </c>
      <c r="J337" s="5">
        <f>'raw data'!D337</f>
        <v>-0.1</v>
      </c>
      <c r="K337" s="3">
        <f>'raw data'!AC337</f>
        <v>0</v>
      </c>
      <c r="L337" s="5">
        <f t="shared" si="35"/>
        <v>28.763195087389693</v>
      </c>
      <c r="M337" s="5">
        <f t="shared" si="29"/>
        <v>28.1991950873897</v>
      </c>
      <c r="N337" s="5">
        <f t="shared" si="30"/>
        <v>0.475066754312098</v>
      </c>
      <c r="O337" s="5">
        <f t="shared" si="31"/>
        <v>29.624395350325994</v>
      </c>
      <c r="P337" s="5">
        <f t="shared" si="32"/>
        <v>26.773994824453407</v>
      </c>
      <c r="Q337" s="4">
        <f t="shared" si="33"/>
        <v>0</v>
      </c>
      <c r="R337" s="4">
        <f t="shared" si="34"/>
        <v>18.88392135462888</v>
      </c>
    </row>
    <row r="338" spans="1:18" ht="12.75">
      <c r="A338" s="4">
        <f>'raw data'!H338</f>
        <v>335</v>
      </c>
      <c r="B338" s="10">
        <f>'raw data'!U338</f>
        <v>43024</v>
      </c>
      <c r="C338" s="4">
        <f>'raw data'!R338</f>
        <v>0</v>
      </c>
      <c r="D338" s="1">
        <f>'raw data'!Z338</f>
        <v>625</v>
      </c>
      <c r="E338" s="1">
        <f>'raw data'!AA338</f>
        <v>198375</v>
      </c>
      <c r="F338" s="2">
        <f>'raw data'!AB338</f>
        <v>592.1641791044776</v>
      </c>
      <c r="G338" s="4">
        <f>'raw data'!A338</f>
        <v>1</v>
      </c>
      <c r="H338" s="4">
        <f>'raw data'!B338</f>
        <v>0.7000000000000001</v>
      </c>
      <c r="I338" s="4">
        <f>'raw data'!C338</f>
        <v>0.05</v>
      </c>
      <c r="J338" s="5">
        <f>'raw data'!D338</f>
        <v>0.02</v>
      </c>
      <c r="K338" s="3">
        <f>'raw data'!AC338</f>
        <v>0</v>
      </c>
      <c r="L338" s="5">
        <f t="shared" si="35"/>
        <v>28.783195087389693</v>
      </c>
      <c r="M338" s="5">
        <f t="shared" si="29"/>
        <v>28.287695087389693</v>
      </c>
      <c r="N338" s="5">
        <f t="shared" si="30"/>
        <v>0.40170000589599375</v>
      </c>
      <c r="O338" s="5">
        <f t="shared" si="31"/>
        <v>29.492795105077676</v>
      </c>
      <c r="P338" s="5">
        <f t="shared" si="32"/>
        <v>27.08259506970171</v>
      </c>
      <c r="Q338" s="4">
        <f t="shared" si="33"/>
        <v>0</v>
      </c>
      <c r="R338" s="4">
        <f t="shared" si="34"/>
        <v>18.88392135462888</v>
      </c>
    </row>
    <row r="339" spans="1:18" ht="12.75">
      <c r="A339" s="4">
        <f>'raw data'!H339</f>
        <v>336</v>
      </c>
      <c r="B339" s="10">
        <f>'raw data'!U339</f>
        <v>43026</v>
      </c>
      <c r="C339" s="4">
        <f>'raw data'!R339</f>
        <v>0</v>
      </c>
      <c r="D339" s="1">
        <f>'raw data'!Z339</f>
        <v>4875</v>
      </c>
      <c r="E339" s="1">
        <f>'raw data'!AA339</f>
        <v>203250</v>
      </c>
      <c r="F339" s="2">
        <f>'raw data'!AB339</f>
        <v>604.9107142857143</v>
      </c>
      <c r="G339" s="4">
        <f>'raw data'!A339</f>
        <v>7.6</v>
      </c>
      <c r="H339" s="4">
        <f>'raw data'!B339</f>
        <v>5.32</v>
      </c>
      <c r="I339" s="4">
        <f>'raw data'!C339</f>
        <v>0.38</v>
      </c>
      <c r="J339" s="5">
        <f>'raw data'!D339</f>
        <v>0.35</v>
      </c>
      <c r="K339" s="3">
        <f>'raw data'!AC339</f>
        <v>0</v>
      </c>
      <c r="L339" s="5">
        <f t="shared" si="35"/>
        <v>29.133195087389694</v>
      </c>
      <c r="M339" s="5">
        <f t="shared" si="29"/>
        <v>28.384695087389694</v>
      </c>
      <c r="N339" s="5">
        <f t="shared" si="30"/>
        <v>0.3550133429664431</v>
      </c>
      <c r="O339" s="5">
        <f t="shared" si="31"/>
        <v>29.449735116289023</v>
      </c>
      <c r="P339" s="5">
        <f t="shared" si="32"/>
        <v>27.319655058490365</v>
      </c>
      <c r="Q339" s="4">
        <f t="shared" si="33"/>
        <v>0</v>
      </c>
      <c r="R339" s="4">
        <f t="shared" si="34"/>
        <v>18.88392135462888</v>
      </c>
    </row>
    <row r="340" spans="1:18" ht="12.75">
      <c r="A340" s="4">
        <f>'raw data'!H340</f>
        <v>337</v>
      </c>
      <c r="B340" s="10">
        <f>'raw data'!U340</f>
        <v>43028</v>
      </c>
      <c r="C340" s="4">
        <f>'raw data'!R340</f>
        <v>0</v>
      </c>
      <c r="D340" s="1">
        <f>'raw data'!Z340</f>
        <v>1875</v>
      </c>
      <c r="E340" s="1">
        <f>'raw data'!AA340</f>
        <v>205125</v>
      </c>
      <c r="F340" s="2">
        <f>'raw data'!AB340</f>
        <v>608.6795252225519</v>
      </c>
      <c r="G340" s="4">
        <f>'raw data'!A340</f>
        <v>3</v>
      </c>
      <c r="H340" s="4">
        <f>'raw data'!B340</f>
        <v>2.1</v>
      </c>
      <c r="I340" s="4">
        <f>'raw data'!C340</f>
        <v>0.15</v>
      </c>
      <c r="J340" s="5">
        <f>'raw data'!D340</f>
        <v>0.17</v>
      </c>
      <c r="K340" s="3">
        <f>'raw data'!AC340</f>
        <v>0</v>
      </c>
      <c r="L340" s="5">
        <f t="shared" si="35"/>
        <v>29.303195087389696</v>
      </c>
      <c r="M340" s="5">
        <f t="shared" si="29"/>
        <v>28.46519508738969</v>
      </c>
      <c r="N340" s="5">
        <f t="shared" si="30"/>
        <v>0.37208657736154643</v>
      </c>
      <c r="O340" s="5">
        <f t="shared" si="31"/>
        <v>29.58145481947433</v>
      </c>
      <c r="P340" s="5">
        <f t="shared" si="32"/>
        <v>27.348935355305052</v>
      </c>
      <c r="Q340" s="4">
        <f t="shared" si="33"/>
        <v>0</v>
      </c>
      <c r="R340" s="4">
        <f t="shared" si="34"/>
        <v>18.88392135462888</v>
      </c>
    </row>
    <row r="341" spans="1:18" ht="12.75">
      <c r="A341" s="4">
        <f>'raw data'!H341</f>
        <v>338</v>
      </c>
      <c r="B341" s="10">
        <f>'raw data'!U341</f>
        <v>43045</v>
      </c>
      <c r="C341" s="4">
        <f>'raw data'!R341</f>
        <v>0</v>
      </c>
      <c r="D341" s="1">
        <f>'raw data'!Z341</f>
        <v>-750</v>
      </c>
      <c r="E341" s="1">
        <f>'raw data'!AA341</f>
        <v>204375</v>
      </c>
      <c r="F341" s="2">
        <f>'raw data'!AB341</f>
        <v>604.6597633136095</v>
      </c>
      <c r="G341" s="4">
        <f>'raw data'!A341</f>
        <v>-1.2</v>
      </c>
      <c r="H341" s="4">
        <f>'raw data'!B341</f>
        <v>-0.84</v>
      </c>
      <c r="I341" s="4">
        <f>'raw data'!C341</f>
        <v>-0.06</v>
      </c>
      <c r="J341" s="5">
        <f>'raw data'!D341</f>
        <v>-0.06</v>
      </c>
      <c r="K341" s="3">
        <f>'raw data'!AC341</f>
        <v>0</v>
      </c>
      <c r="L341" s="5">
        <f t="shared" si="35"/>
        <v>29.243195087389697</v>
      </c>
      <c r="M341" s="5">
        <f t="shared" si="29"/>
        <v>28.528695087389696</v>
      </c>
      <c r="N341" s="5">
        <f t="shared" si="30"/>
        <v>0.391561986757758</v>
      </c>
      <c r="O341" s="5">
        <f t="shared" si="31"/>
        <v>29.70338104766297</v>
      </c>
      <c r="P341" s="5">
        <f t="shared" si="32"/>
        <v>27.354009127116424</v>
      </c>
      <c r="Q341" s="4">
        <f t="shared" si="33"/>
        <v>-0.06</v>
      </c>
      <c r="R341" s="4">
        <f t="shared" si="34"/>
        <v>18.823921354628883</v>
      </c>
    </row>
    <row r="342" spans="1:18" ht="12.75">
      <c r="A342" s="4">
        <f>'raw data'!H342</f>
        <v>339</v>
      </c>
      <c r="B342" s="10">
        <f>'raw data'!U342</f>
        <v>43055</v>
      </c>
      <c r="C342" s="4">
        <f>'raw data'!R342</f>
        <v>0</v>
      </c>
      <c r="D342" s="1">
        <f>'raw data'!Z342</f>
        <v>2000</v>
      </c>
      <c r="E342" s="1">
        <f>'raw data'!AA342</f>
        <v>206375</v>
      </c>
      <c r="F342" s="2">
        <f>'raw data'!AB342</f>
        <v>608.7758112094396</v>
      </c>
      <c r="G342" s="4">
        <f>'raw data'!A342</f>
        <v>3</v>
      </c>
      <c r="H342" s="4">
        <f>'raw data'!B342</f>
        <v>2.1</v>
      </c>
      <c r="I342" s="4">
        <f>'raw data'!C342</f>
        <v>0.15</v>
      </c>
      <c r="J342" s="5">
        <f>'raw data'!D342</f>
        <v>0.16</v>
      </c>
      <c r="K342" s="3">
        <f>'raw data'!AC342</f>
        <v>0</v>
      </c>
      <c r="L342" s="5">
        <f t="shared" si="35"/>
        <v>29.403195087389697</v>
      </c>
      <c r="M342" s="5">
        <f t="shared" si="29"/>
        <v>28.590695087389697</v>
      </c>
      <c r="N342" s="5">
        <f t="shared" si="30"/>
        <v>0.42719248712100505</v>
      </c>
      <c r="O342" s="5">
        <f t="shared" si="31"/>
        <v>29.87227254875271</v>
      </c>
      <c r="P342" s="5">
        <f t="shared" si="32"/>
        <v>27.309117626026683</v>
      </c>
      <c r="Q342" s="4">
        <f t="shared" si="33"/>
        <v>0.16</v>
      </c>
      <c r="R342" s="4">
        <f t="shared" si="34"/>
        <v>18.983921354628883</v>
      </c>
    </row>
    <row r="343" spans="1:18" ht="12.75">
      <c r="A343" s="4">
        <f>'raw data'!H343</f>
        <v>340</v>
      </c>
      <c r="B343" s="10">
        <f>'raw data'!U343</f>
        <v>43080</v>
      </c>
      <c r="C343" s="4">
        <f>'raw data'!R343</f>
        <v>0</v>
      </c>
      <c r="D343" s="1">
        <f>'raw data'!Z343</f>
        <v>-1375</v>
      </c>
      <c r="E343" s="1">
        <f>'raw data'!AA343</f>
        <v>205000</v>
      </c>
      <c r="F343" s="2">
        <f>'raw data'!AB343</f>
        <v>602.9411764705883</v>
      </c>
      <c r="G343" s="4">
        <f>'raw data'!A343</f>
        <v>-2</v>
      </c>
      <c r="H343" s="4">
        <f>'raw data'!B343</f>
        <v>-1.4000000000000001</v>
      </c>
      <c r="I343" s="4">
        <f>'raw data'!C343</f>
        <v>-0.1</v>
      </c>
      <c r="J343" s="5">
        <f>'raw data'!D343</f>
        <v>-0.11</v>
      </c>
      <c r="K343" s="3">
        <f>'raw data'!AC343</f>
        <v>0</v>
      </c>
      <c r="L343" s="5">
        <f t="shared" si="35"/>
        <v>29.293195087389698</v>
      </c>
      <c r="M343" s="5">
        <f aca="true" t="shared" si="36" ref="M343:M406">AVERAGE(L324:L343)</f>
        <v>28.652695087389695</v>
      </c>
      <c r="N343" s="5">
        <f aca="true" t="shared" si="37" ref="N343:N406">STDEV(L324:L343)</f>
        <v>0.43498911057150397</v>
      </c>
      <c r="O343" s="5">
        <f aca="true" t="shared" si="38" ref="O343:O406">M343+$O$421*N343</f>
        <v>29.957662419104206</v>
      </c>
      <c r="P343" s="5">
        <f aca="true" t="shared" si="39" ref="P343:P406">M343-$O$421*N343</f>
        <v>27.347727755675184</v>
      </c>
      <c r="Q343" s="4">
        <f aca="true" t="shared" si="40" ref="Q343:Q406">IF(O342&gt;O341,J343,0)</f>
        <v>-0.11</v>
      </c>
      <c r="R343" s="4">
        <f aca="true" t="shared" si="41" ref="R343:R406">R342+Q343</f>
        <v>18.873921354628884</v>
      </c>
    </row>
    <row r="344" spans="1:18" ht="12.75">
      <c r="A344" s="4">
        <f>'raw data'!H344</f>
        <v>341</v>
      </c>
      <c r="B344" s="10">
        <f>'raw data'!U344</f>
        <v>43081</v>
      </c>
      <c r="C344" s="4">
        <f>'raw data'!R344</f>
        <v>0</v>
      </c>
      <c r="D344" s="1">
        <f>'raw data'!Z344</f>
        <v>-1500</v>
      </c>
      <c r="E344" s="1">
        <f>'raw data'!AA344</f>
        <v>203500</v>
      </c>
      <c r="F344" s="2">
        <f>'raw data'!AB344</f>
        <v>596.7741935483871</v>
      </c>
      <c r="G344" s="4">
        <f>'raw data'!A344</f>
        <v>-2.2</v>
      </c>
      <c r="H344" s="4">
        <f>'raw data'!B344</f>
        <v>-1.54</v>
      </c>
      <c r="I344" s="4">
        <f>'raw data'!C344</f>
        <v>-0.11</v>
      </c>
      <c r="J344" s="5">
        <f>'raw data'!D344</f>
        <v>-0.11</v>
      </c>
      <c r="K344" s="3">
        <f>'raw data'!AC344</f>
        <v>0</v>
      </c>
      <c r="L344" s="5">
        <f t="shared" si="35"/>
        <v>29.1831950873897</v>
      </c>
      <c r="M344" s="5">
        <f t="shared" si="36"/>
        <v>28.695695087389698</v>
      </c>
      <c r="N344" s="5">
        <f t="shared" si="37"/>
        <v>0.4431332816017734</v>
      </c>
      <c r="O344" s="5">
        <f t="shared" si="38"/>
        <v>30.025094932195017</v>
      </c>
      <c r="P344" s="5">
        <f t="shared" si="39"/>
        <v>27.36629524258438</v>
      </c>
      <c r="Q344" s="4">
        <f t="shared" si="40"/>
        <v>-0.11</v>
      </c>
      <c r="R344" s="4">
        <f t="shared" si="41"/>
        <v>18.763921354628884</v>
      </c>
    </row>
    <row r="345" spans="1:18" ht="12.75">
      <c r="A345" s="4">
        <f>'raw data'!H345</f>
        <v>342</v>
      </c>
      <c r="B345" s="10">
        <f>'raw data'!U345</f>
        <v>43082</v>
      </c>
      <c r="C345" s="4">
        <f>'raw data'!R345</f>
        <v>0</v>
      </c>
      <c r="D345" s="1">
        <f>'raw data'!Z345</f>
        <v>-1750</v>
      </c>
      <c r="E345" s="1">
        <f>'raw data'!AA345</f>
        <v>201750</v>
      </c>
      <c r="F345" s="2">
        <f>'raw data'!AB345</f>
        <v>589.9122807017544</v>
      </c>
      <c r="G345" s="4">
        <f>'raw data'!A345</f>
        <v>-2.6</v>
      </c>
      <c r="H345" s="4">
        <f>'raw data'!B345</f>
        <v>-1.82</v>
      </c>
      <c r="I345" s="4">
        <f>'raw data'!C345</f>
        <v>-0.13</v>
      </c>
      <c r="J345" s="5">
        <f>'raw data'!D345</f>
        <v>-0.13</v>
      </c>
      <c r="K345" s="3">
        <f>'raw data'!AC345</f>
        <v>0</v>
      </c>
      <c r="L345" s="5">
        <f t="shared" si="35"/>
        <v>29.0531950873897</v>
      </c>
      <c r="M345" s="5">
        <f t="shared" si="36"/>
        <v>28.7396950873897</v>
      </c>
      <c r="N345" s="5">
        <f t="shared" si="37"/>
        <v>0.4320730323257364</v>
      </c>
      <c r="O345" s="5">
        <f t="shared" si="38"/>
        <v>30.03591418436691</v>
      </c>
      <c r="P345" s="5">
        <f t="shared" si="39"/>
        <v>27.443475990412487</v>
      </c>
      <c r="Q345" s="4">
        <f t="shared" si="40"/>
        <v>-0.13</v>
      </c>
      <c r="R345" s="4">
        <f t="shared" si="41"/>
        <v>18.633921354628885</v>
      </c>
    </row>
    <row r="346" spans="1:18" ht="12.75">
      <c r="A346" s="4">
        <f>'raw data'!H346</f>
        <v>343</v>
      </c>
      <c r="B346" s="10">
        <f>'raw data'!U346</f>
        <v>43096</v>
      </c>
      <c r="C346" s="4">
        <f>'raw data'!R346</f>
        <v>1</v>
      </c>
      <c r="D346" s="1">
        <f>'raw data'!Z346</f>
        <v>2750</v>
      </c>
      <c r="E346" s="1">
        <f>'raw data'!AA346</f>
        <v>204500</v>
      </c>
      <c r="F346" s="2">
        <f>'raw data'!AB346</f>
        <v>596.2099125364432</v>
      </c>
      <c r="G346" s="4">
        <f>'raw data'!A346</f>
        <v>4.2</v>
      </c>
      <c r="H346" s="4">
        <f>'raw data'!B346</f>
        <v>2.94</v>
      </c>
      <c r="I346" s="4">
        <f>'raw data'!C346</f>
        <v>0.21</v>
      </c>
      <c r="J346" s="5">
        <f>'raw data'!D346</f>
        <v>0.21</v>
      </c>
      <c r="K346" s="3">
        <f>'raw data'!AC346</f>
        <v>0</v>
      </c>
      <c r="L346" s="5">
        <f t="shared" si="35"/>
        <v>29.2631950873897</v>
      </c>
      <c r="M346" s="5">
        <f t="shared" si="36"/>
        <v>28.804695087389696</v>
      </c>
      <c r="N346" s="5">
        <f t="shared" si="37"/>
        <v>0.4061147750652703</v>
      </c>
      <c r="O346" s="5">
        <f t="shared" si="38"/>
        <v>30.023039412585508</v>
      </c>
      <c r="P346" s="5">
        <f t="shared" si="39"/>
        <v>27.586350762193884</v>
      </c>
      <c r="Q346" s="4">
        <f t="shared" si="40"/>
        <v>0.21</v>
      </c>
      <c r="R346" s="4">
        <f t="shared" si="41"/>
        <v>18.843921354628886</v>
      </c>
    </row>
    <row r="347" spans="1:18" ht="12.75">
      <c r="A347" s="4">
        <f>'raw data'!H347</f>
        <v>344</v>
      </c>
      <c r="B347" s="10">
        <f>'raw data'!U347</f>
        <v>43098</v>
      </c>
      <c r="C347" s="4">
        <f>'raw data'!R347</f>
        <v>1</v>
      </c>
      <c r="D347" s="1">
        <f>'raw data'!Z347</f>
        <v>7875</v>
      </c>
      <c r="E347" s="1">
        <f>'raw data'!AA347</f>
        <v>212375</v>
      </c>
      <c r="F347" s="2">
        <f>'raw data'!AB347</f>
        <v>617.3691860465116</v>
      </c>
      <c r="G347" s="4">
        <f>'raw data'!A347</f>
        <v>11.799999999999999</v>
      </c>
      <c r="H347" s="4">
        <f>'raw data'!B347</f>
        <v>8.26</v>
      </c>
      <c r="I347" s="4">
        <f>'raw data'!C347</f>
        <v>0.59</v>
      </c>
      <c r="J347" s="5">
        <f>'raw data'!D347</f>
        <v>0.37</v>
      </c>
      <c r="K347" s="3">
        <f>'raw data'!AC347</f>
        <v>0</v>
      </c>
      <c r="L347" s="5">
        <f t="shared" si="35"/>
        <v>29.6331950873897</v>
      </c>
      <c r="M347" s="5">
        <f t="shared" si="36"/>
        <v>28.8741950873897</v>
      </c>
      <c r="N347" s="5">
        <f t="shared" si="37"/>
        <v>0.42353027605690935</v>
      </c>
      <c r="O347" s="5">
        <f t="shared" si="38"/>
        <v>30.14478591556043</v>
      </c>
      <c r="P347" s="5">
        <f t="shared" si="39"/>
        <v>27.603604259218972</v>
      </c>
      <c r="Q347" s="4">
        <f t="shared" si="40"/>
        <v>0</v>
      </c>
      <c r="R347" s="4">
        <f t="shared" si="41"/>
        <v>18.843921354628886</v>
      </c>
    </row>
    <row r="348" spans="1:18" ht="12.75">
      <c r="A348" s="4">
        <f>'raw data'!H348</f>
        <v>345</v>
      </c>
      <c r="B348" s="10">
        <f>'raw data'!U348</f>
        <v>43105</v>
      </c>
      <c r="C348" s="4">
        <f>'raw data'!R348</f>
        <v>0</v>
      </c>
      <c r="D348" s="1">
        <f>'raw data'!Z348</f>
        <v>500</v>
      </c>
      <c r="E348" s="1">
        <f>'raw data'!AA348</f>
        <v>212875</v>
      </c>
      <c r="F348" s="2">
        <f>'raw data'!AB348</f>
        <v>617.0289855072464</v>
      </c>
      <c r="G348" s="4">
        <f>'raw data'!A348</f>
        <v>0.8</v>
      </c>
      <c r="H348" s="4">
        <f>'raw data'!B348</f>
        <v>0.56</v>
      </c>
      <c r="I348" s="4">
        <f>'raw data'!C348</f>
        <v>0.04</v>
      </c>
      <c r="J348" s="5">
        <f>'raw data'!D348</f>
        <v>0.04</v>
      </c>
      <c r="K348" s="3">
        <f>'raw data'!AC348</f>
        <v>0</v>
      </c>
      <c r="L348" s="5">
        <f t="shared" si="35"/>
        <v>29.6731950873897</v>
      </c>
      <c r="M348" s="5">
        <f t="shared" si="36"/>
        <v>28.940695087389702</v>
      </c>
      <c r="N348" s="5">
        <f t="shared" si="37"/>
        <v>0.4398669057076724</v>
      </c>
      <c r="O348" s="5">
        <f t="shared" si="38"/>
        <v>30.26029580451272</v>
      </c>
      <c r="P348" s="5">
        <f t="shared" si="39"/>
        <v>27.621094370266686</v>
      </c>
      <c r="Q348" s="4">
        <f t="shared" si="40"/>
        <v>0.04</v>
      </c>
      <c r="R348" s="4">
        <f t="shared" si="41"/>
        <v>18.883921354628885</v>
      </c>
    </row>
    <row r="349" spans="1:18" ht="12.75">
      <c r="A349" s="4">
        <f>'raw data'!H349</f>
        <v>346</v>
      </c>
      <c r="B349" s="10">
        <f>'raw data'!U349</f>
        <v>43109</v>
      </c>
      <c r="C349" s="4">
        <f>'raw data'!R349</f>
        <v>0</v>
      </c>
      <c r="D349" s="1">
        <f>'raw data'!Z349</f>
        <v>4125</v>
      </c>
      <c r="E349" s="1">
        <f>'raw data'!AA349</f>
        <v>217000</v>
      </c>
      <c r="F349" s="2">
        <f>'raw data'!AB349</f>
        <v>627.1676300578034</v>
      </c>
      <c r="G349" s="4">
        <f>'raw data'!A349</f>
        <v>6.000000000000001</v>
      </c>
      <c r="H349" s="4">
        <f>'raw data'!B349</f>
        <v>4.200000000000001</v>
      </c>
      <c r="I349" s="4">
        <f>'raw data'!C349</f>
        <v>0.30000000000000004</v>
      </c>
      <c r="J349" s="5">
        <f>'raw data'!D349</f>
        <v>0.30000000000000004</v>
      </c>
      <c r="K349" s="3">
        <f>'raw data'!AC349</f>
        <v>0</v>
      </c>
      <c r="L349" s="5">
        <f t="shared" si="35"/>
        <v>29.9731950873897</v>
      </c>
      <c r="M349" s="5">
        <f t="shared" si="36"/>
        <v>29.033695087389702</v>
      </c>
      <c r="N349" s="5">
        <f t="shared" si="37"/>
        <v>0.4521582745711494</v>
      </c>
      <c r="O349" s="5">
        <f t="shared" si="38"/>
        <v>30.39016991110315</v>
      </c>
      <c r="P349" s="5">
        <f t="shared" si="39"/>
        <v>27.677220263676254</v>
      </c>
      <c r="Q349" s="4">
        <f t="shared" si="40"/>
        <v>0.30000000000000004</v>
      </c>
      <c r="R349" s="4">
        <f t="shared" si="41"/>
        <v>19.183921354628886</v>
      </c>
    </row>
    <row r="350" spans="1:18" ht="12.75">
      <c r="A350" s="4">
        <f>'raw data'!H350</f>
        <v>347</v>
      </c>
      <c r="B350" s="10">
        <f>'raw data'!U350</f>
        <v>43119</v>
      </c>
      <c r="C350" s="4">
        <f>'raw data'!R350</f>
        <v>0</v>
      </c>
      <c r="D350" s="1">
        <f>'raw data'!Z350</f>
        <v>1250</v>
      </c>
      <c r="E350" s="1">
        <f>'raw data'!AA350</f>
        <v>218250</v>
      </c>
      <c r="F350" s="2">
        <f>'raw data'!AB350</f>
        <v>628.9625360230548</v>
      </c>
      <c r="G350" s="4">
        <f>'raw data'!A350</f>
        <v>1.7999999999999998</v>
      </c>
      <c r="H350" s="4">
        <f>'raw data'!B350</f>
        <v>1.26</v>
      </c>
      <c r="I350" s="4">
        <f>'raw data'!C350</f>
        <v>0.09</v>
      </c>
      <c r="J350" s="5">
        <f>'raw data'!D350</f>
        <v>0.09</v>
      </c>
      <c r="K350" s="3">
        <f>'raw data'!AC350</f>
        <v>0</v>
      </c>
      <c r="L350" s="5">
        <f t="shared" si="35"/>
        <v>30.0631950873897</v>
      </c>
      <c r="M350" s="5">
        <f t="shared" si="36"/>
        <v>29.1166950873897</v>
      </c>
      <c r="N350" s="5">
        <f t="shared" si="37"/>
        <v>0.48172141982248534</v>
      </c>
      <c r="O350" s="5">
        <f t="shared" si="38"/>
        <v>30.561859346857158</v>
      </c>
      <c r="P350" s="5">
        <f t="shared" si="39"/>
        <v>27.671530827922243</v>
      </c>
      <c r="Q350" s="4">
        <f t="shared" si="40"/>
        <v>0.09</v>
      </c>
      <c r="R350" s="4">
        <f t="shared" si="41"/>
        <v>19.273921354628886</v>
      </c>
    </row>
    <row r="351" spans="1:18" ht="12.75">
      <c r="A351" s="4">
        <f>'raw data'!H351</f>
        <v>348</v>
      </c>
      <c r="B351" s="10">
        <f>'raw data'!U351</f>
        <v>43139</v>
      </c>
      <c r="C351" s="4">
        <f>'raw data'!R351</f>
        <v>1</v>
      </c>
      <c r="D351" s="1">
        <f>'raw data'!Z351</f>
        <v>4500</v>
      </c>
      <c r="E351" s="1">
        <f>'raw data'!AA351</f>
        <v>222750</v>
      </c>
      <c r="F351" s="2">
        <f>'raw data'!AB351</f>
        <v>640.0862068965517</v>
      </c>
      <c r="G351" s="4">
        <f>'raw data'!A351</f>
        <v>7</v>
      </c>
      <c r="H351" s="4">
        <f>'raw data'!B351</f>
        <v>4.8999999999999995</v>
      </c>
      <c r="I351" s="4">
        <f>'raw data'!C351</f>
        <v>0.35</v>
      </c>
      <c r="J351" s="5">
        <f>'raw data'!D351</f>
        <v>1.21</v>
      </c>
      <c r="K351" s="3">
        <f>'raw data'!AC351</f>
        <v>0</v>
      </c>
      <c r="L351" s="5">
        <f t="shared" si="35"/>
        <v>31.273195087389702</v>
      </c>
      <c r="M351" s="5">
        <f t="shared" si="36"/>
        <v>29.2481950873897</v>
      </c>
      <c r="N351" s="5">
        <f t="shared" si="37"/>
        <v>0.6684428094262717</v>
      </c>
      <c r="O351" s="5">
        <f t="shared" si="38"/>
        <v>31.253523515668515</v>
      </c>
      <c r="P351" s="5">
        <f t="shared" si="39"/>
        <v>27.242866659110884</v>
      </c>
      <c r="Q351" s="4">
        <f t="shared" si="40"/>
        <v>1.21</v>
      </c>
      <c r="R351" s="4">
        <f t="shared" si="41"/>
        <v>20.483921354628887</v>
      </c>
    </row>
    <row r="352" spans="1:18" ht="12.75">
      <c r="A352" s="4">
        <f>'raw data'!H352</f>
        <v>349</v>
      </c>
      <c r="B352" s="10">
        <f>'raw data'!U352</f>
        <v>43161</v>
      </c>
      <c r="C352" s="4">
        <f>'raw data'!R352</f>
        <v>1</v>
      </c>
      <c r="D352" s="1">
        <f>'raw data'!Z352</f>
        <v>-8250</v>
      </c>
      <c r="E352" s="1">
        <f>'raw data'!AA352</f>
        <v>214500</v>
      </c>
      <c r="F352" s="2">
        <f>'raw data'!AB352</f>
        <v>614.6131805157593</v>
      </c>
      <c r="G352" s="4">
        <f>'raw data'!A352</f>
        <v>-12.2</v>
      </c>
      <c r="H352" s="4">
        <f>'raw data'!B352</f>
        <v>-8.54</v>
      </c>
      <c r="I352" s="4">
        <f>'raw data'!C352</f>
        <v>-0.61</v>
      </c>
      <c r="J352" s="5">
        <f>'raw data'!D352</f>
        <v>-0.48</v>
      </c>
      <c r="K352" s="3">
        <f>'raw data'!AC352</f>
        <v>0</v>
      </c>
      <c r="L352" s="5">
        <f t="shared" si="35"/>
        <v>30.7931950873897</v>
      </c>
      <c r="M352" s="5">
        <f t="shared" si="36"/>
        <v>29.364195087389696</v>
      </c>
      <c r="N352" s="5">
        <f t="shared" si="37"/>
        <v>0.7257221448866988</v>
      </c>
      <c r="O352" s="5">
        <f t="shared" si="38"/>
        <v>31.541361522049794</v>
      </c>
      <c r="P352" s="5">
        <f t="shared" si="39"/>
        <v>27.187028652729598</v>
      </c>
      <c r="Q352" s="4">
        <f t="shared" si="40"/>
        <v>-0.48</v>
      </c>
      <c r="R352" s="4">
        <f t="shared" si="41"/>
        <v>20.003921354628886</v>
      </c>
    </row>
    <row r="353" spans="1:18" ht="12.75">
      <c r="A353" s="4">
        <f>'raw data'!H353</f>
        <v>350</v>
      </c>
      <c r="B353" s="10">
        <f>'raw data'!U353</f>
        <v>43168</v>
      </c>
      <c r="C353" s="4">
        <f>'raw data'!R353</f>
        <v>0</v>
      </c>
      <c r="D353" s="1">
        <f>'raw data'!Z353</f>
        <v>-1625</v>
      </c>
      <c r="E353" s="1">
        <f>'raw data'!AA353</f>
        <v>212875</v>
      </c>
      <c r="F353" s="2">
        <f>'raw data'!AB353</f>
        <v>608.2142857142857</v>
      </c>
      <c r="G353" s="4">
        <f>'raw data'!A353</f>
        <v>-2.4</v>
      </c>
      <c r="H353" s="4">
        <f>'raw data'!B353</f>
        <v>-1.68</v>
      </c>
      <c r="I353" s="4">
        <f>'raw data'!C353</f>
        <v>-0.12</v>
      </c>
      <c r="J353" s="5">
        <f>'raw data'!D353</f>
        <v>-0.12</v>
      </c>
      <c r="K353" s="3">
        <f>'raw data'!AC353</f>
        <v>0</v>
      </c>
      <c r="L353" s="5">
        <f t="shared" si="35"/>
        <v>30.6731950873897</v>
      </c>
      <c r="M353" s="5">
        <f t="shared" si="36"/>
        <v>29.476695087389697</v>
      </c>
      <c r="N353" s="5">
        <f t="shared" si="37"/>
        <v>0.7462768993653223</v>
      </c>
      <c r="O353" s="5">
        <f t="shared" si="38"/>
        <v>31.715525785485664</v>
      </c>
      <c r="P353" s="5">
        <f t="shared" si="39"/>
        <v>27.23786438929373</v>
      </c>
      <c r="Q353" s="4">
        <f t="shared" si="40"/>
        <v>-0.12</v>
      </c>
      <c r="R353" s="4">
        <f t="shared" si="41"/>
        <v>19.883921354628885</v>
      </c>
    </row>
    <row r="354" spans="1:18" ht="12.75">
      <c r="A354" s="4">
        <f>'raw data'!H354</f>
        <v>351</v>
      </c>
      <c r="B354" s="10">
        <f>'raw data'!U354</f>
        <v>43174</v>
      </c>
      <c r="C354" s="4">
        <f>'raw data'!R354</f>
        <v>1</v>
      </c>
      <c r="D354" s="1">
        <f>'raw data'!Z354</f>
        <v>-2750</v>
      </c>
      <c r="E354" s="1">
        <f>'raw data'!AA354</f>
        <v>210125</v>
      </c>
      <c r="F354" s="2">
        <f>'raw data'!AB354</f>
        <v>598.6467236467237</v>
      </c>
      <c r="G354" s="4">
        <f>'raw data'!A354</f>
        <v>-4</v>
      </c>
      <c r="H354" s="4">
        <f>'raw data'!B354</f>
        <v>-2.8000000000000003</v>
      </c>
      <c r="I354" s="4">
        <f>'raw data'!C354</f>
        <v>-0.2</v>
      </c>
      <c r="J354" s="5">
        <f>'raw data'!D354</f>
        <v>-0.2</v>
      </c>
      <c r="K354" s="3">
        <f>'raw data'!AC354</f>
        <v>0</v>
      </c>
      <c r="L354" s="5">
        <f t="shared" si="35"/>
        <v>30.4731950873897</v>
      </c>
      <c r="M354" s="5">
        <f t="shared" si="36"/>
        <v>29.5761950873897</v>
      </c>
      <c r="N354" s="5">
        <f t="shared" si="37"/>
        <v>0.7394742086531223</v>
      </c>
      <c r="O354" s="5">
        <f t="shared" si="38"/>
        <v>31.794617713349066</v>
      </c>
      <c r="P354" s="5">
        <f t="shared" si="39"/>
        <v>27.357772461430333</v>
      </c>
      <c r="Q354" s="4">
        <f t="shared" si="40"/>
        <v>-0.2</v>
      </c>
      <c r="R354" s="4">
        <f t="shared" si="41"/>
        <v>19.683921354628886</v>
      </c>
    </row>
    <row r="355" spans="1:18" ht="12.75">
      <c r="A355" s="4">
        <f>'raw data'!H355</f>
        <v>352</v>
      </c>
      <c r="B355" s="10">
        <f>'raw data'!U355</f>
        <v>43175</v>
      </c>
      <c r="C355" s="4">
        <f>'raw data'!R355</f>
        <v>1</v>
      </c>
      <c r="D355" s="1">
        <f>'raw data'!Z355</f>
        <v>-4250</v>
      </c>
      <c r="E355" s="1">
        <f>'raw data'!AA355</f>
        <v>205875</v>
      </c>
      <c r="F355" s="2">
        <f>'raw data'!AB355</f>
        <v>584.8721590909091</v>
      </c>
      <c r="G355" s="4">
        <f>'raw data'!A355</f>
        <v>-6.2</v>
      </c>
      <c r="H355" s="4">
        <f>'raw data'!B355</f>
        <v>-4.34</v>
      </c>
      <c r="I355" s="4">
        <f>'raw data'!C355</f>
        <v>-0.31</v>
      </c>
      <c r="J355" s="5">
        <f>'raw data'!D355</f>
        <v>-0.30000000000000004</v>
      </c>
      <c r="K355" s="3">
        <f>'raw data'!AC355</f>
        <v>0</v>
      </c>
      <c r="L355" s="5">
        <f t="shared" si="35"/>
        <v>30.1731950873897</v>
      </c>
      <c r="M355" s="5">
        <f t="shared" si="36"/>
        <v>29.6506950873897</v>
      </c>
      <c r="N355" s="5">
        <f t="shared" si="37"/>
        <v>0.7195603555388257</v>
      </c>
      <c r="O355" s="5">
        <f t="shared" si="38"/>
        <v>31.809376154006177</v>
      </c>
      <c r="P355" s="5">
        <f t="shared" si="39"/>
        <v>27.492014020773222</v>
      </c>
      <c r="Q355" s="4">
        <f t="shared" si="40"/>
        <v>-0.30000000000000004</v>
      </c>
      <c r="R355" s="4">
        <f t="shared" si="41"/>
        <v>19.383921354628885</v>
      </c>
    </row>
    <row r="356" spans="1:18" ht="12.75">
      <c r="A356" s="4">
        <f>'raw data'!H356</f>
        <v>353</v>
      </c>
      <c r="B356" s="10">
        <f>'raw data'!U356</f>
        <v>43207</v>
      </c>
      <c r="C356" s="4">
        <f>'raw data'!R356</f>
        <v>0</v>
      </c>
      <c r="D356" s="1">
        <f>'raw data'!Z356</f>
        <v>-2500</v>
      </c>
      <c r="E356" s="1">
        <f>'raw data'!AA356</f>
        <v>203375</v>
      </c>
      <c r="F356" s="2">
        <f>'raw data'!AB356</f>
        <v>576.1331444759206</v>
      </c>
      <c r="G356" s="4">
        <f>'raw data'!A356</f>
        <v>-3.8</v>
      </c>
      <c r="H356" s="4">
        <f>'raw data'!B356</f>
        <v>-2.66</v>
      </c>
      <c r="I356" s="4">
        <f>'raw data'!C356</f>
        <v>-0.19</v>
      </c>
      <c r="J356" s="5">
        <f>'raw data'!D356</f>
        <v>-0.19</v>
      </c>
      <c r="K356" s="3">
        <f>'raw data'!AC356</f>
        <v>0</v>
      </c>
      <c r="L356" s="5">
        <f t="shared" si="35"/>
        <v>29.9831950873897</v>
      </c>
      <c r="M356" s="5">
        <f t="shared" si="36"/>
        <v>29.706695087389697</v>
      </c>
      <c r="N356" s="5">
        <f t="shared" si="37"/>
        <v>0.6983158311251457</v>
      </c>
      <c r="O356" s="5">
        <f t="shared" si="38"/>
        <v>31.801642580765133</v>
      </c>
      <c r="P356" s="5">
        <f t="shared" si="39"/>
        <v>27.61174759401426</v>
      </c>
      <c r="Q356" s="4">
        <f t="shared" si="40"/>
        <v>-0.19</v>
      </c>
      <c r="R356" s="4">
        <f t="shared" si="41"/>
        <v>19.193921354628884</v>
      </c>
    </row>
    <row r="357" spans="1:18" ht="12.75">
      <c r="A357" s="4">
        <f>'raw data'!H357</f>
        <v>354</v>
      </c>
      <c r="B357" s="10">
        <f>'raw data'!U357</f>
        <v>43208</v>
      </c>
      <c r="C357" s="4">
        <f>'raw data'!R357</f>
        <v>0</v>
      </c>
      <c r="D357" s="1">
        <f>'raw data'!Z357</f>
        <v>3625</v>
      </c>
      <c r="E357" s="1">
        <f>'raw data'!AA357</f>
        <v>207000</v>
      </c>
      <c r="F357" s="2">
        <f>'raw data'!AB357</f>
        <v>584.7457627118644</v>
      </c>
      <c r="G357" s="4">
        <f>'raw data'!A357</f>
        <v>5.4</v>
      </c>
      <c r="H357" s="4">
        <f>'raw data'!B357</f>
        <v>3.7800000000000002</v>
      </c>
      <c r="I357" s="4">
        <f>'raw data'!C357</f>
        <v>0.27</v>
      </c>
      <c r="J357" s="5">
        <f>'raw data'!D357</f>
        <v>0.27</v>
      </c>
      <c r="K357" s="3">
        <f>'raw data'!AC357</f>
        <v>0</v>
      </c>
      <c r="L357" s="5">
        <f t="shared" si="35"/>
        <v>30.2531950873897</v>
      </c>
      <c r="M357" s="5">
        <f t="shared" si="36"/>
        <v>29.781195087389698</v>
      </c>
      <c r="N357" s="5">
        <f t="shared" si="37"/>
        <v>0.6713192040186345</v>
      </c>
      <c r="O357" s="5">
        <f t="shared" si="38"/>
        <v>31.7951526994456</v>
      </c>
      <c r="P357" s="5">
        <f t="shared" si="39"/>
        <v>27.767237475333793</v>
      </c>
      <c r="Q357" s="4">
        <f t="shared" si="40"/>
        <v>0</v>
      </c>
      <c r="R357" s="4">
        <f t="shared" si="41"/>
        <v>19.193921354628884</v>
      </c>
    </row>
    <row r="358" spans="1:18" ht="12.75">
      <c r="A358" s="4">
        <f>'raw data'!H358</f>
        <v>355</v>
      </c>
      <c r="B358" s="10">
        <f>'raw data'!U358</f>
        <v>43217</v>
      </c>
      <c r="C358" s="4">
        <f>'raw data'!R358</f>
        <v>0</v>
      </c>
      <c r="D358" s="1">
        <f>'raw data'!Z358</f>
        <v>-3500</v>
      </c>
      <c r="E358" s="1">
        <f>'raw data'!AA358</f>
        <v>203500</v>
      </c>
      <c r="F358" s="2">
        <f>'raw data'!AB358</f>
        <v>573.2394366197183</v>
      </c>
      <c r="G358" s="4">
        <f>'raw data'!A358</f>
        <v>-5.2</v>
      </c>
      <c r="H358" s="4">
        <f>'raw data'!B358</f>
        <v>-3.64</v>
      </c>
      <c r="I358" s="4">
        <f>'raw data'!C358</f>
        <v>-0.26</v>
      </c>
      <c r="J358" s="5">
        <f>'raw data'!D358</f>
        <v>-0.26</v>
      </c>
      <c r="K358" s="3">
        <f>'raw data'!AC358</f>
        <v>0</v>
      </c>
      <c r="L358" s="5">
        <f t="shared" si="35"/>
        <v>29.993195087389697</v>
      </c>
      <c r="M358" s="5">
        <f t="shared" si="36"/>
        <v>29.841695087389702</v>
      </c>
      <c r="N358" s="5">
        <f t="shared" si="37"/>
        <v>0.6298895057656428</v>
      </c>
      <c r="O358" s="5">
        <f t="shared" si="38"/>
        <v>31.73136360468663</v>
      </c>
      <c r="P358" s="5">
        <f t="shared" si="39"/>
        <v>27.952026570092773</v>
      </c>
      <c r="Q358" s="4">
        <f t="shared" si="40"/>
        <v>0</v>
      </c>
      <c r="R358" s="4">
        <f t="shared" si="41"/>
        <v>19.193921354628884</v>
      </c>
    </row>
    <row r="359" spans="1:18" ht="12.75">
      <c r="A359" s="4">
        <f>'raw data'!H359</f>
        <v>356</v>
      </c>
      <c r="B359" s="10">
        <f>'raw data'!U359</f>
        <v>43220</v>
      </c>
      <c r="C359" s="4">
        <f>'raw data'!R359</f>
        <v>1</v>
      </c>
      <c r="D359" s="1">
        <f>'raw data'!Z359</f>
        <v>-3125</v>
      </c>
      <c r="E359" s="1">
        <f>'raw data'!AA359</f>
        <v>200375</v>
      </c>
      <c r="F359" s="2">
        <f>'raw data'!AB359</f>
        <v>562.8511235955057</v>
      </c>
      <c r="G359" s="4">
        <f>'raw data'!A359</f>
        <v>-4.8</v>
      </c>
      <c r="H359" s="4">
        <f>'raw data'!B359</f>
        <v>-3.36</v>
      </c>
      <c r="I359" s="4">
        <f>'raw data'!C359</f>
        <v>-0.24</v>
      </c>
      <c r="J359" s="5">
        <f>'raw data'!D359</f>
        <v>-0.24</v>
      </c>
      <c r="K359" s="3">
        <f>'raw data'!AC359</f>
        <v>0</v>
      </c>
      <c r="L359" s="5">
        <f t="shared" si="35"/>
        <v>29.7531950873897</v>
      </c>
      <c r="M359" s="5">
        <f t="shared" si="36"/>
        <v>29.872695087389694</v>
      </c>
      <c r="N359" s="5">
        <f t="shared" si="37"/>
        <v>0.608064011519564</v>
      </c>
      <c r="O359" s="5">
        <f t="shared" si="38"/>
        <v>31.696887121948386</v>
      </c>
      <c r="P359" s="5">
        <f t="shared" si="39"/>
        <v>28.048503052831002</v>
      </c>
      <c r="Q359" s="4">
        <f t="shared" si="40"/>
        <v>0</v>
      </c>
      <c r="R359" s="4">
        <f t="shared" si="41"/>
        <v>19.193921354628884</v>
      </c>
    </row>
    <row r="360" spans="1:18" ht="12.75">
      <c r="A360" s="4">
        <f>'raw data'!H360</f>
        <v>357</v>
      </c>
      <c r="B360" s="10">
        <f>'raw data'!U360</f>
        <v>43242</v>
      </c>
      <c r="C360" s="4">
        <f>'raw data'!R360</f>
        <v>0</v>
      </c>
      <c r="D360" s="1">
        <f>'raw data'!Z360</f>
        <v>7250</v>
      </c>
      <c r="E360" s="1">
        <f>'raw data'!AA360</f>
        <v>207625</v>
      </c>
      <c r="F360" s="2">
        <f>'raw data'!AB360</f>
        <v>581.5826330532213</v>
      </c>
      <c r="G360" s="4">
        <f>'raw data'!A360</f>
        <v>10.600000000000001</v>
      </c>
      <c r="H360" s="4">
        <f>'raw data'!B360</f>
        <v>7.42</v>
      </c>
      <c r="I360" s="4">
        <f>'raw data'!C360</f>
        <v>0.53</v>
      </c>
      <c r="J360" s="5">
        <f>'raw data'!D360</f>
        <v>0.53</v>
      </c>
      <c r="K360" s="3">
        <f>'raw data'!AC360</f>
        <v>0</v>
      </c>
      <c r="L360" s="5">
        <f t="shared" si="35"/>
        <v>30.2831950873897</v>
      </c>
      <c r="M360" s="5">
        <f t="shared" si="36"/>
        <v>29.921695087389697</v>
      </c>
      <c r="N360" s="5">
        <f t="shared" si="37"/>
        <v>0.5991772868297267</v>
      </c>
      <c r="O360" s="5">
        <f t="shared" si="38"/>
        <v>31.719226947878877</v>
      </c>
      <c r="P360" s="5">
        <f t="shared" si="39"/>
        <v>28.124163226900517</v>
      </c>
      <c r="Q360" s="4">
        <f t="shared" si="40"/>
        <v>0</v>
      </c>
      <c r="R360" s="4">
        <f t="shared" si="41"/>
        <v>19.193921354628884</v>
      </c>
    </row>
    <row r="361" spans="1:18" ht="12.75">
      <c r="A361" s="4">
        <f>'raw data'!H361</f>
        <v>358</v>
      </c>
      <c r="B361" s="10">
        <f>'raw data'!U361</f>
        <v>43255</v>
      </c>
      <c r="C361" s="4">
        <f>'raw data'!R361</f>
        <v>0</v>
      </c>
      <c r="D361" s="1">
        <f>'raw data'!Z361</f>
        <v>-625</v>
      </c>
      <c r="E361" s="1">
        <f>'raw data'!AA361</f>
        <v>207000</v>
      </c>
      <c r="F361" s="2">
        <f>'raw data'!AB361</f>
        <v>578.2122905027933</v>
      </c>
      <c r="G361" s="4">
        <f>'raw data'!A361</f>
        <v>-1</v>
      </c>
      <c r="H361" s="4">
        <f>'raw data'!B361</f>
        <v>-0.7000000000000001</v>
      </c>
      <c r="I361" s="4">
        <f>'raw data'!C361</f>
        <v>-0.05</v>
      </c>
      <c r="J361" s="5">
        <f>'raw data'!D361</f>
        <v>-0.05</v>
      </c>
      <c r="K361" s="3">
        <f>'raw data'!AC361</f>
        <v>0</v>
      </c>
      <c r="L361" s="5">
        <f t="shared" si="35"/>
        <v>30.2331950873897</v>
      </c>
      <c r="M361" s="5">
        <f t="shared" si="36"/>
        <v>29.971195087389695</v>
      </c>
      <c r="N361" s="5">
        <f t="shared" si="37"/>
        <v>0.5807853122689737</v>
      </c>
      <c r="O361" s="5">
        <f t="shared" si="38"/>
        <v>31.713551024196615</v>
      </c>
      <c r="P361" s="5">
        <f t="shared" si="39"/>
        <v>28.228839150582775</v>
      </c>
      <c r="Q361" s="4">
        <f t="shared" si="40"/>
        <v>-0.05</v>
      </c>
      <c r="R361" s="4">
        <f t="shared" si="41"/>
        <v>19.143921354628883</v>
      </c>
    </row>
    <row r="362" spans="1:18" ht="12.75">
      <c r="A362" s="4">
        <f>'raw data'!H362</f>
        <v>359</v>
      </c>
      <c r="B362" s="10">
        <f>'raw data'!U362</f>
        <v>43264</v>
      </c>
      <c r="C362" s="4">
        <f>'raw data'!R362</f>
        <v>0</v>
      </c>
      <c r="D362" s="1">
        <f>'raw data'!Z362</f>
        <v>-4875</v>
      </c>
      <c r="E362" s="1">
        <f>'raw data'!AA362</f>
        <v>202125</v>
      </c>
      <c r="F362" s="2">
        <f>'raw data'!AB362</f>
        <v>563.0222841225627</v>
      </c>
      <c r="G362" s="4">
        <f>'raw data'!A362</f>
        <v>-7</v>
      </c>
      <c r="H362" s="4">
        <f>'raw data'!B362</f>
        <v>-4.8999999999999995</v>
      </c>
      <c r="I362" s="4">
        <f>'raw data'!C362</f>
        <v>-0.35</v>
      </c>
      <c r="J362" s="5">
        <f>'raw data'!D362</f>
        <v>-0.35</v>
      </c>
      <c r="K362" s="3">
        <f>'raw data'!AC362</f>
        <v>0</v>
      </c>
      <c r="L362" s="5">
        <f t="shared" si="35"/>
        <v>29.883195087389698</v>
      </c>
      <c r="M362" s="5">
        <f t="shared" si="36"/>
        <v>29.995195087389703</v>
      </c>
      <c r="N362" s="5">
        <f t="shared" si="37"/>
        <v>0.5658026436655701</v>
      </c>
      <c r="O362" s="5">
        <f t="shared" si="38"/>
        <v>31.692603018386414</v>
      </c>
      <c r="P362" s="5">
        <f t="shared" si="39"/>
        <v>28.297787156392992</v>
      </c>
      <c r="Q362" s="4">
        <f t="shared" si="40"/>
        <v>0</v>
      </c>
      <c r="R362" s="4">
        <f t="shared" si="41"/>
        <v>19.143921354628883</v>
      </c>
    </row>
    <row r="363" spans="1:18" ht="12.75">
      <c r="A363" s="4">
        <f>'raw data'!H363</f>
        <v>360</v>
      </c>
      <c r="B363" s="10">
        <f>'raw data'!U363</f>
        <v>43272</v>
      </c>
      <c r="C363" s="4">
        <f>'raw data'!R363</f>
        <v>1</v>
      </c>
      <c r="D363" s="1">
        <f>'raw data'!Z363</f>
        <v>7125</v>
      </c>
      <c r="E363" s="1">
        <f>'raw data'!AA363</f>
        <v>209250</v>
      </c>
      <c r="F363" s="2">
        <f>'raw data'!AB363</f>
        <v>581.25</v>
      </c>
      <c r="G363" s="4">
        <f>'raw data'!A363</f>
        <v>10.4</v>
      </c>
      <c r="H363" s="4">
        <f>'raw data'!B363</f>
        <v>7.28</v>
      </c>
      <c r="I363" s="4">
        <f>'raw data'!C363</f>
        <v>0.52</v>
      </c>
      <c r="J363" s="5">
        <f>'raw data'!D363</f>
        <v>0.52</v>
      </c>
      <c r="K363" s="3">
        <f>'raw data'!AC363</f>
        <v>0</v>
      </c>
      <c r="L363" s="5">
        <f t="shared" si="35"/>
        <v>30.403195087389697</v>
      </c>
      <c r="M363" s="5">
        <f t="shared" si="36"/>
        <v>30.0506950873897</v>
      </c>
      <c r="N363" s="5">
        <f t="shared" si="37"/>
        <v>0.5474618467840577</v>
      </c>
      <c r="O363" s="5">
        <f t="shared" si="38"/>
        <v>31.69308062774187</v>
      </c>
      <c r="P363" s="5">
        <f t="shared" si="39"/>
        <v>28.408309547037526</v>
      </c>
      <c r="Q363" s="4">
        <f t="shared" si="40"/>
        <v>0</v>
      </c>
      <c r="R363" s="4">
        <f t="shared" si="41"/>
        <v>19.143921354628883</v>
      </c>
    </row>
    <row r="364" spans="1:18" ht="12.75">
      <c r="A364" s="4">
        <f>'raw data'!H364</f>
        <v>361</v>
      </c>
      <c r="B364" s="10">
        <f>'raw data'!U364</f>
        <v>43290</v>
      </c>
      <c r="C364" s="4">
        <f>'raw data'!R364</f>
        <v>0</v>
      </c>
      <c r="D364" s="1">
        <f>'raw data'!Z364</f>
        <v>-2500</v>
      </c>
      <c r="E364" s="1">
        <f>'raw data'!AA364</f>
        <v>206750</v>
      </c>
      <c r="F364" s="2">
        <f>'raw data'!AB364</f>
        <v>572.7146814404432</v>
      </c>
      <c r="G364" s="4">
        <f>'raw data'!A364</f>
        <v>-3.5999999999999996</v>
      </c>
      <c r="H364" s="4">
        <f>'raw data'!B364</f>
        <v>-2.52</v>
      </c>
      <c r="I364" s="4">
        <f>'raw data'!C364</f>
        <v>-0.18</v>
      </c>
      <c r="J364" s="5">
        <f>'raw data'!D364</f>
        <v>-0.18</v>
      </c>
      <c r="K364" s="3">
        <f>'raw data'!AC364</f>
        <v>0</v>
      </c>
      <c r="L364" s="5">
        <f t="shared" si="35"/>
        <v>30.223195087389698</v>
      </c>
      <c r="M364" s="5">
        <f t="shared" si="36"/>
        <v>30.1026950873897</v>
      </c>
      <c r="N364" s="5">
        <f t="shared" si="37"/>
        <v>0.5087494989005682</v>
      </c>
      <c r="O364" s="5">
        <f t="shared" si="38"/>
        <v>31.628943584091406</v>
      </c>
      <c r="P364" s="5">
        <f t="shared" si="39"/>
        <v>28.576446590687997</v>
      </c>
      <c r="Q364" s="4">
        <f t="shared" si="40"/>
        <v>-0.18</v>
      </c>
      <c r="R364" s="4">
        <f t="shared" si="41"/>
        <v>18.963921354628884</v>
      </c>
    </row>
    <row r="365" spans="1:18" ht="12.75">
      <c r="A365" s="4">
        <f>'raw data'!H365</f>
        <v>362</v>
      </c>
      <c r="B365" s="10">
        <f>'raw data'!U365</f>
        <v>43291</v>
      </c>
      <c r="C365" s="4">
        <f>'raw data'!R365</f>
        <v>0</v>
      </c>
      <c r="D365" s="1">
        <f>'raw data'!Z365</f>
        <v>8750</v>
      </c>
      <c r="E365" s="1">
        <f>'raw data'!AA365</f>
        <v>215500</v>
      </c>
      <c r="F365" s="2">
        <f>'raw data'!AB365</f>
        <v>595.3038674033149</v>
      </c>
      <c r="G365" s="4">
        <f>'raw data'!A365</f>
        <v>12.6</v>
      </c>
      <c r="H365" s="4">
        <f>'raw data'!B365</f>
        <v>8.82</v>
      </c>
      <c r="I365" s="4">
        <f>'raw data'!C365</f>
        <v>0.63</v>
      </c>
      <c r="J365" s="5">
        <f>'raw data'!D365</f>
        <v>0.63</v>
      </c>
      <c r="K365" s="3">
        <f>'raw data'!AC365</f>
        <v>0</v>
      </c>
      <c r="L365" s="5">
        <f t="shared" si="35"/>
        <v>30.853195087389697</v>
      </c>
      <c r="M365" s="5">
        <f t="shared" si="36"/>
        <v>30.1926950873897</v>
      </c>
      <c r="N365" s="5">
        <f t="shared" si="37"/>
        <v>0.47114055339424105</v>
      </c>
      <c r="O365" s="5">
        <f t="shared" si="38"/>
        <v>31.606116747572425</v>
      </c>
      <c r="P365" s="5">
        <f t="shared" si="39"/>
        <v>28.779273427206977</v>
      </c>
      <c r="Q365" s="4">
        <f t="shared" si="40"/>
        <v>0</v>
      </c>
      <c r="R365" s="4">
        <f t="shared" si="41"/>
        <v>18.963921354628884</v>
      </c>
    </row>
    <row r="366" spans="1:18" ht="12.75">
      <c r="A366" s="4">
        <f>'raw data'!H366</f>
        <v>363</v>
      </c>
      <c r="B366" s="10">
        <f>'raw data'!U366</f>
        <v>43293</v>
      </c>
      <c r="C366" s="4">
        <f>'raw data'!R366</f>
        <v>0</v>
      </c>
      <c r="D366" s="1">
        <f>'raw data'!Z366</f>
        <v>1000</v>
      </c>
      <c r="E366" s="1">
        <f>'raw data'!AA366</f>
        <v>216500</v>
      </c>
      <c r="F366" s="2">
        <f>'raw data'!AB366</f>
        <v>596.4187327823691</v>
      </c>
      <c r="G366" s="4">
        <f>'raw data'!A366</f>
        <v>1.4000000000000001</v>
      </c>
      <c r="H366" s="4">
        <f>'raw data'!B366</f>
        <v>0.9800000000000001</v>
      </c>
      <c r="I366" s="4">
        <f>'raw data'!C366</f>
        <v>0.07</v>
      </c>
      <c r="J366" s="5">
        <f>'raw data'!D366</f>
        <v>0.07</v>
      </c>
      <c r="K366" s="3">
        <f>'raw data'!AC366</f>
        <v>0</v>
      </c>
      <c r="L366" s="5">
        <f t="shared" si="35"/>
        <v>30.923195087389697</v>
      </c>
      <c r="M366" s="5">
        <f t="shared" si="36"/>
        <v>30.275695087389703</v>
      </c>
      <c r="N366" s="5">
        <f t="shared" si="37"/>
        <v>0.44422463497175557</v>
      </c>
      <c r="O366" s="5">
        <f t="shared" si="38"/>
        <v>31.60836899230497</v>
      </c>
      <c r="P366" s="5">
        <f t="shared" si="39"/>
        <v>28.943021182474435</v>
      </c>
      <c r="Q366" s="4">
        <f t="shared" si="40"/>
        <v>0</v>
      </c>
      <c r="R366" s="4">
        <f t="shared" si="41"/>
        <v>18.963921354628884</v>
      </c>
    </row>
    <row r="367" spans="1:18" ht="12.75">
      <c r="A367" s="4">
        <f>'raw data'!H367</f>
        <v>364</v>
      </c>
      <c r="B367" s="10">
        <f>'raw data'!U367</f>
        <v>43319</v>
      </c>
      <c r="C367" s="4">
        <f>'raw data'!R367</f>
        <v>0</v>
      </c>
      <c r="D367" s="1">
        <f>'raw data'!Z367</f>
        <v>1000</v>
      </c>
      <c r="E367" s="1">
        <f>'raw data'!AA367</f>
        <v>217500</v>
      </c>
      <c r="F367" s="2">
        <f>'raw data'!AB367</f>
        <v>597.5274725274726</v>
      </c>
      <c r="G367" s="4">
        <f>'raw data'!A367</f>
        <v>1.4000000000000001</v>
      </c>
      <c r="H367" s="4">
        <f>'raw data'!B367</f>
        <v>0.9800000000000001</v>
      </c>
      <c r="I367" s="4">
        <f>'raw data'!C367</f>
        <v>0.07</v>
      </c>
      <c r="J367" s="5">
        <f>'raw data'!D367</f>
        <v>0.07</v>
      </c>
      <c r="K367" s="3">
        <f>'raw data'!AC367</f>
        <v>0</v>
      </c>
      <c r="L367" s="5">
        <f t="shared" si="35"/>
        <v>30.993195087389697</v>
      </c>
      <c r="M367" s="5">
        <f t="shared" si="36"/>
        <v>30.343695087389705</v>
      </c>
      <c r="N367" s="5">
        <f t="shared" si="37"/>
        <v>0.4447882405677655</v>
      </c>
      <c r="O367" s="5">
        <f t="shared" si="38"/>
        <v>31.678059809093</v>
      </c>
      <c r="P367" s="5">
        <f t="shared" si="39"/>
        <v>29.00933036568641</v>
      </c>
      <c r="Q367" s="4">
        <f t="shared" si="40"/>
        <v>0.07</v>
      </c>
      <c r="R367" s="4">
        <f t="shared" si="41"/>
        <v>19.033921354628884</v>
      </c>
    </row>
    <row r="368" spans="1:18" ht="12.75">
      <c r="A368" s="4">
        <f>'raw data'!H368</f>
        <v>365</v>
      </c>
      <c r="B368" s="10">
        <f>'raw data'!U368</f>
        <v>43327</v>
      </c>
      <c r="C368" s="4">
        <f>'raw data'!R368</f>
        <v>1</v>
      </c>
      <c r="D368" s="1">
        <f>'raw data'!Z368</f>
        <v>8000</v>
      </c>
      <c r="E368" s="1">
        <f>'raw data'!AA368</f>
        <v>225500</v>
      </c>
      <c r="F368" s="2">
        <f>'raw data'!AB368</f>
        <v>617.8082191780821</v>
      </c>
      <c r="G368" s="4">
        <f>'raw data'!A368</f>
        <v>11.400000000000002</v>
      </c>
      <c r="H368" s="4">
        <f>'raw data'!B368</f>
        <v>7.98</v>
      </c>
      <c r="I368" s="4">
        <f>'raw data'!C368</f>
        <v>0.5700000000000001</v>
      </c>
      <c r="J368" s="5">
        <f>'raw data'!D368</f>
        <v>0.5700000000000001</v>
      </c>
      <c r="K368" s="3">
        <f>'raw data'!AC368</f>
        <v>0</v>
      </c>
      <c r="L368" s="5">
        <f t="shared" si="35"/>
        <v>31.563195087389698</v>
      </c>
      <c r="M368" s="5">
        <f t="shared" si="36"/>
        <v>30.438195087389698</v>
      </c>
      <c r="N368" s="5">
        <f t="shared" si="37"/>
        <v>0.49299834525184005</v>
      </c>
      <c r="O368" s="5">
        <f t="shared" si="38"/>
        <v>31.917190123145218</v>
      </c>
      <c r="P368" s="5">
        <f t="shared" si="39"/>
        <v>28.959200051634177</v>
      </c>
      <c r="Q368" s="4">
        <f t="shared" si="40"/>
        <v>0.5700000000000001</v>
      </c>
      <c r="R368" s="4">
        <f t="shared" si="41"/>
        <v>19.603921354628884</v>
      </c>
    </row>
    <row r="369" spans="1:18" ht="12.75">
      <c r="A369" s="4">
        <f>'raw data'!H369</f>
        <v>366</v>
      </c>
      <c r="B369" s="10">
        <f>'raw data'!U369</f>
        <v>43340</v>
      </c>
      <c r="C369" s="4">
        <f>'raw data'!R369</f>
        <v>0</v>
      </c>
      <c r="D369" s="1">
        <f>'raw data'!Z369</f>
        <v>-1125</v>
      </c>
      <c r="E369" s="1">
        <f>'raw data'!AA369</f>
        <v>224375</v>
      </c>
      <c r="F369" s="2">
        <f>'raw data'!AB369</f>
        <v>613.0464480874317</v>
      </c>
      <c r="G369" s="4">
        <f>'raw data'!A369</f>
        <v>-1.6</v>
      </c>
      <c r="H369" s="4">
        <f>'raw data'!B369</f>
        <v>-1.12</v>
      </c>
      <c r="I369" s="4">
        <f>'raw data'!C369</f>
        <v>-0.08</v>
      </c>
      <c r="J369" s="5">
        <f>'raw data'!D369</f>
        <v>-0.08</v>
      </c>
      <c r="K369" s="3">
        <f>'raw data'!AC369</f>
        <v>0</v>
      </c>
      <c r="L369" s="5">
        <f t="shared" si="35"/>
        <v>31.4831950873897</v>
      </c>
      <c r="M369" s="5">
        <f t="shared" si="36"/>
        <v>30.5136950873897</v>
      </c>
      <c r="N369" s="5">
        <f t="shared" si="37"/>
        <v>0.532110742332142</v>
      </c>
      <c r="O369" s="5">
        <f t="shared" si="38"/>
        <v>32.11002731438612</v>
      </c>
      <c r="P369" s="5">
        <f t="shared" si="39"/>
        <v>28.917362860393272</v>
      </c>
      <c r="Q369" s="4">
        <f t="shared" si="40"/>
        <v>-0.08</v>
      </c>
      <c r="R369" s="4">
        <f t="shared" si="41"/>
        <v>19.523921354628886</v>
      </c>
    </row>
    <row r="370" spans="1:18" ht="12.75">
      <c r="A370" s="4">
        <f>'raw data'!H370</f>
        <v>367</v>
      </c>
      <c r="B370" s="10">
        <f>'raw data'!U370</f>
        <v>43350</v>
      </c>
      <c r="C370" s="4">
        <f>'raw data'!R370</f>
        <v>1</v>
      </c>
      <c r="D370" s="1">
        <f>'raw data'!Z370</f>
        <v>5750</v>
      </c>
      <c r="E370" s="1">
        <f>'raw data'!AA370</f>
        <v>230125</v>
      </c>
      <c r="F370" s="2">
        <f>'raw data'!AB370</f>
        <v>627.0435967302452</v>
      </c>
      <c r="G370" s="4">
        <f>'raw data'!A370</f>
        <v>8</v>
      </c>
      <c r="H370" s="4">
        <f>'raw data'!B370</f>
        <v>5.6000000000000005</v>
      </c>
      <c r="I370" s="4">
        <f>'raw data'!C370</f>
        <v>0.4</v>
      </c>
      <c r="J370" s="5">
        <f>'raw data'!D370</f>
        <v>0.4</v>
      </c>
      <c r="K370" s="3">
        <f>'raw data'!AC370</f>
        <v>0</v>
      </c>
      <c r="L370" s="5">
        <f t="shared" si="35"/>
        <v>31.883195087389698</v>
      </c>
      <c r="M370" s="5">
        <f t="shared" si="36"/>
        <v>30.604695087389693</v>
      </c>
      <c r="N370" s="5">
        <f t="shared" si="37"/>
        <v>0.6020427944222815</v>
      </c>
      <c r="O370" s="5">
        <f t="shared" si="38"/>
        <v>32.41082347065654</v>
      </c>
      <c r="P370" s="5">
        <f t="shared" si="39"/>
        <v>28.798566704122848</v>
      </c>
      <c r="Q370" s="4">
        <f t="shared" si="40"/>
        <v>0.4</v>
      </c>
      <c r="R370" s="4">
        <f t="shared" si="41"/>
        <v>19.923921354628884</v>
      </c>
    </row>
    <row r="371" spans="1:18" ht="12.75">
      <c r="A371" s="4">
        <f>'raw data'!H371</f>
        <v>368</v>
      </c>
      <c r="B371" s="10">
        <f>'raw data'!U371</f>
        <v>43363</v>
      </c>
      <c r="C371" s="4">
        <f>'raw data'!R371</f>
        <v>0</v>
      </c>
      <c r="D371" s="1">
        <f>'raw data'!Z371</f>
        <v>-4125</v>
      </c>
      <c r="E371" s="1">
        <f>'raw data'!AA371</f>
        <v>226000</v>
      </c>
      <c r="F371" s="2">
        <f>'raw data'!AB371</f>
        <v>614.1304347826087</v>
      </c>
      <c r="G371" s="4">
        <f>'raw data'!A371</f>
        <v>-5.6000000000000005</v>
      </c>
      <c r="H371" s="4">
        <f>'raw data'!B371</f>
        <v>-3.9200000000000004</v>
      </c>
      <c r="I371" s="4">
        <f>'raw data'!C371</f>
        <v>-0.28</v>
      </c>
      <c r="J371" s="5">
        <f>'raw data'!D371</f>
        <v>-0.28</v>
      </c>
      <c r="K371" s="3">
        <f>'raw data'!AC371</f>
        <v>0</v>
      </c>
      <c r="L371" s="5">
        <f t="shared" si="35"/>
        <v>31.603195087389697</v>
      </c>
      <c r="M371" s="5">
        <f t="shared" si="36"/>
        <v>30.621195087389697</v>
      </c>
      <c r="N371" s="5">
        <f t="shared" si="37"/>
        <v>0.6253975577687823</v>
      </c>
      <c r="O371" s="5">
        <f t="shared" si="38"/>
        <v>32.49738776069604</v>
      </c>
      <c r="P371" s="5">
        <f t="shared" si="39"/>
        <v>28.745002414083352</v>
      </c>
      <c r="Q371" s="4">
        <f t="shared" si="40"/>
        <v>-0.28</v>
      </c>
      <c r="R371" s="4">
        <f t="shared" si="41"/>
        <v>19.643921354628883</v>
      </c>
    </row>
    <row r="372" spans="1:18" ht="12.75">
      <c r="A372" s="4">
        <f>'raw data'!H372</f>
        <v>369</v>
      </c>
      <c r="B372" s="10">
        <f>'raw data'!U372</f>
        <v>43368</v>
      </c>
      <c r="C372" s="4">
        <f>'raw data'!R372</f>
        <v>1</v>
      </c>
      <c r="D372" s="1">
        <f>'raw data'!Z372</f>
        <v>875</v>
      </c>
      <c r="E372" s="1">
        <f>'raw data'!AA372</f>
        <v>226875</v>
      </c>
      <c r="F372" s="2">
        <f>'raw data'!AB372</f>
        <v>614.8373983739838</v>
      </c>
      <c r="G372" s="4">
        <f>'raw data'!A372</f>
        <v>1.2</v>
      </c>
      <c r="H372" s="4">
        <f>'raw data'!B372</f>
        <v>0.84</v>
      </c>
      <c r="I372" s="4">
        <f>'raw data'!C372</f>
        <v>0.06</v>
      </c>
      <c r="J372" s="5">
        <f>'raw data'!D372</f>
        <v>0.06</v>
      </c>
      <c r="K372" s="3">
        <f>'raw data'!AC372</f>
        <v>0</v>
      </c>
      <c r="L372" s="5">
        <f t="shared" si="35"/>
        <v>31.663195087389695</v>
      </c>
      <c r="M372" s="5">
        <f t="shared" si="36"/>
        <v>30.664695087389696</v>
      </c>
      <c r="N372" s="5">
        <f t="shared" si="37"/>
        <v>0.6668723147728698</v>
      </c>
      <c r="O372" s="5">
        <f t="shared" si="38"/>
        <v>32.665312031708304</v>
      </c>
      <c r="P372" s="5">
        <f t="shared" si="39"/>
        <v>28.664078143071087</v>
      </c>
      <c r="Q372" s="4">
        <f t="shared" si="40"/>
        <v>0.06</v>
      </c>
      <c r="R372" s="4">
        <f t="shared" si="41"/>
        <v>19.703921354628882</v>
      </c>
    </row>
    <row r="373" spans="1:18" ht="12.75">
      <c r="A373" s="4">
        <f>'raw data'!H373</f>
        <v>370</v>
      </c>
      <c r="B373" s="10">
        <f>'raw data'!U373</f>
        <v>43378</v>
      </c>
      <c r="C373" s="4">
        <f>'raw data'!R373</f>
        <v>1</v>
      </c>
      <c r="D373" s="1">
        <f>'raw data'!Z373</f>
        <v>-4125</v>
      </c>
      <c r="E373" s="1">
        <f>'raw data'!AA373</f>
        <v>222750</v>
      </c>
      <c r="F373" s="2">
        <f>'raw data'!AB373</f>
        <v>602.027027027027</v>
      </c>
      <c r="G373" s="4">
        <f>'raw data'!A373</f>
        <v>-5.8</v>
      </c>
      <c r="H373" s="4">
        <f>'raw data'!B373</f>
        <v>-4.06</v>
      </c>
      <c r="I373" s="4">
        <f>'raw data'!C373</f>
        <v>-0.29</v>
      </c>
      <c r="J373" s="5">
        <f>'raw data'!D373</f>
        <v>-0.29</v>
      </c>
      <c r="K373" s="3">
        <f>'raw data'!AC373</f>
        <v>0</v>
      </c>
      <c r="L373" s="5">
        <f t="shared" si="35"/>
        <v>31.373195087389696</v>
      </c>
      <c r="M373" s="5">
        <f t="shared" si="36"/>
        <v>30.699695087389692</v>
      </c>
      <c r="N373" s="5">
        <f t="shared" si="37"/>
        <v>0.6854524053499258</v>
      </c>
      <c r="O373" s="5">
        <f t="shared" si="38"/>
        <v>32.75605230343947</v>
      </c>
      <c r="P373" s="5">
        <f t="shared" si="39"/>
        <v>28.643337871339916</v>
      </c>
      <c r="Q373" s="4">
        <f t="shared" si="40"/>
        <v>-0.29</v>
      </c>
      <c r="R373" s="4">
        <f t="shared" si="41"/>
        <v>19.413921354628883</v>
      </c>
    </row>
    <row r="374" spans="1:18" ht="12.75">
      <c r="A374" s="4">
        <f>'raw data'!H374</f>
        <v>371</v>
      </c>
      <c r="B374" s="10">
        <f>'raw data'!U374</f>
        <v>43381</v>
      </c>
      <c r="C374" s="4">
        <f>'raw data'!R374</f>
        <v>1</v>
      </c>
      <c r="D374" s="1">
        <f>'raw data'!Z374</f>
        <v>-2000</v>
      </c>
      <c r="E374" s="1">
        <f>'raw data'!AA374</f>
        <v>220750</v>
      </c>
      <c r="F374" s="2">
        <f>'raw data'!AB374</f>
        <v>595.0134770889488</v>
      </c>
      <c r="G374" s="4">
        <f>'raw data'!A374</f>
        <v>-2.8000000000000003</v>
      </c>
      <c r="H374" s="4">
        <f>'raw data'!B374</f>
        <v>-1.9600000000000002</v>
      </c>
      <c r="I374" s="4">
        <f>'raw data'!C374</f>
        <v>-0.14</v>
      </c>
      <c r="J374" s="5">
        <f>'raw data'!D374</f>
        <v>-0.14</v>
      </c>
      <c r="K374" s="3">
        <f>'raw data'!AC374</f>
        <v>0</v>
      </c>
      <c r="L374" s="5">
        <f t="shared" si="35"/>
        <v>31.233195087389696</v>
      </c>
      <c r="M374" s="5">
        <f t="shared" si="36"/>
        <v>30.7376950873897</v>
      </c>
      <c r="N374" s="5">
        <f t="shared" si="37"/>
        <v>0.6932568066741206</v>
      </c>
      <c r="O374" s="5">
        <f t="shared" si="38"/>
        <v>32.81746550741206</v>
      </c>
      <c r="P374" s="5">
        <f t="shared" si="39"/>
        <v>28.65792466736734</v>
      </c>
      <c r="Q374" s="4">
        <f t="shared" si="40"/>
        <v>-0.14</v>
      </c>
      <c r="R374" s="4">
        <f t="shared" si="41"/>
        <v>19.273921354628882</v>
      </c>
    </row>
    <row r="375" spans="1:18" ht="12.75">
      <c r="A375" s="4">
        <f>'raw data'!H375</f>
        <v>372</v>
      </c>
      <c r="B375" s="10">
        <f>'raw data'!U375</f>
        <v>43382</v>
      </c>
      <c r="C375" s="4">
        <f>'raw data'!R375</f>
        <v>1</v>
      </c>
      <c r="D375" s="1">
        <f>'raw data'!Z375</f>
        <v>-3000</v>
      </c>
      <c r="E375" s="1">
        <f>'raw data'!AA375</f>
        <v>217750</v>
      </c>
      <c r="F375" s="2">
        <f>'raw data'!AB375</f>
        <v>585.3494623655914</v>
      </c>
      <c r="G375" s="4">
        <f>'raw data'!A375</f>
        <v>-4.2</v>
      </c>
      <c r="H375" s="4">
        <f>'raw data'!B375</f>
        <v>-2.94</v>
      </c>
      <c r="I375" s="4">
        <f>'raw data'!C375</f>
        <v>-0.21</v>
      </c>
      <c r="J375" s="5">
        <f>'raw data'!D375</f>
        <v>-0.21</v>
      </c>
      <c r="K375" s="3">
        <f>'raw data'!AC375</f>
        <v>0</v>
      </c>
      <c r="L375" s="5">
        <f t="shared" si="35"/>
        <v>31.023195087389695</v>
      </c>
      <c r="M375" s="5">
        <f t="shared" si="36"/>
        <v>30.7801950873897</v>
      </c>
      <c r="N375" s="5">
        <f t="shared" si="37"/>
        <v>0.6828045879042971</v>
      </c>
      <c r="O375" s="5">
        <f t="shared" si="38"/>
        <v>32.828608851102594</v>
      </c>
      <c r="P375" s="5">
        <f t="shared" si="39"/>
        <v>28.73178132367681</v>
      </c>
      <c r="Q375" s="4">
        <f t="shared" si="40"/>
        <v>-0.21</v>
      </c>
      <c r="R375" s="4">
        <f t="shared" si="41"/>
        <v>19.06392135462888</v>
      </c>
    </row>
    <row r="376" spans="1:18" ht="12.75">
      <c r="A376" s="4">
        <f>'raw data'!H376</f>
        <v>373</v>
      </c>
      <c r="B376" s="10">
        <f>'raw data'!U376</f>
        <v>43383</v>
      </c>
      <c r="C376" s="4">
        <f>'raw data'!R376</f>
        <v>1</v>
      </c>
      <c r="D376" s="1">
        <f>'raw data'!Z376</f>
        <v>-5375</v>
      </c>
      <c r="E376" s="1">
        <f>'raw data'!AA376</f>
        <v>212375</v>
      </c>
      <c r="F376" s="2">
        <f>'raw data'!AB376</f>
        <v>569.3699731903486</v>
      </c>
      <c r="G376" s="4">
        <f>'raw data'!A376</f>
        <v>-7.800000000000001</v>
      </c>
      <c r="H376" s="4">
        <f>'raw data'!B376</f>
        <v>-5.46</v>
      </c>
      <c r="I376" s="4">
        <f>'raw data'!C376</f>
        <v>-0.39</v>
      </c>
      <c r="J376" s="5">
        <f>'raw data'!D376</f>
        <v>-0.39</v>
      </c>
      <c r="K376" s="3">
        <f>'raw data'!AC376</f>
        <v>0</v>
      </c>
      <c r="L376" s="5">
        <f t="shared" si="35"/>
        <v>30.633195087389694</v>
      </c>
      <c r="M376" s="5">
        <f t="shared" si="36"/>
        <v>30.8126950873897</v>
      </c>
      <c r="N376" s="5">
        <f t="shared" si="37"/>
        <v>0.657887168377518</v>
      </c>
      <c r="O376" s="5">
        <f t="shared" si="38"/>
        <v>32.78635659252225</v>
      </c>
      <c r="P376" s="5">
        <f t="shared" si="39"/>
        <v>28.839033582257144</v>
      </c>
      <c r="Q376" s="4">
        <f t="shared" si="40"/>
        <v>-0.39</v>
      </c>
      <c r="R376" s="4">
        <f t="shared" si="41"/>
        <v>18.67392135462888</v>
      </c>
    </row>
    <row r="377" spans="1:18" ht="12.75">
      <c r="A377" s="4">
        <f>'raw data'!H377</f>
        <v>374</v>
      </c>
      <c r="B377" s="10">
        <f>'raw data'!U377</f>
        <v>43384</v>
      </c>
      <c r="C377" s="4">
        <f>'raw data'!R377</f>
        <v>1</v>
      </c>
      <c r="D377" s="1">
        <f>'raw data'!Z377</f>
        <v>22625</v>
      </c>
      <c r="E377" s="1">
        <f>'raw data'!AA377</f>
        <v>235000</v>
      </c>
      <c r="F377" s="2">
        <f>'raw data'!AB377</f>
        <v>628.3422459893048</v>
      </c>
      <c r="G377" s="4">
        <f>'raw data'!A377</f>
        <v>33.199999999999996</v>
      </c>
      <c r="H377" s="4">
        <f>'raw data'!B377</f>
        <v>23.24</v>
      </c>
      <c r="I377" s="4">
        <f>'raw data'!C377</f>
        <v>1.66</v>
      </c>
      <c r="J377" s="5">
        <f>'raw data'!D377</f>
        <v>1.66</v>
      </c>
      <c r="K377" s="3">
        <f>'raw data'!AC377</f>
        <v>0</v>
      </c>
      <c r="L377" s="5">
        <f t="shared" si="35"/>
        <v>32.29319508738969</v>
      </c>
      <c r="M377" s="5">
        <f t="shared" si="36"/>
        <v>30.914695087389696</v>
      </c>
      <c r="N377" s="5">
        <f t="shared" si="37"/>
        <v>0.7216302814862283</v>
      </c>
      <c r="O377" s="5">
        <f t="shared" si="38"/>
        <v>33.07958593184838</v>
      </c>
      <c r="P377" s="5">
        <f t="shared" si="39"/>
        <v>28.74980424293101</v>
      </c>
      <c r="Q377" s="4">
        <f t="shared" si="40"/>
        <v>0</v>
      </c>
      <c r="R377" s="4">
        <f t="shared" si="41"/>
        <v>18.67392135462888</v>
      </c>
    </row>
    <row r="378" spans="1:18" ht="12.75">
      <c r="A378" s="4">
        <f>'raw data'!H378</f>
        <v>375</v>
      </c>
      <c r="B378" s="10">
        <f>'raw data'!U378</f>
        <v>43427</v>
      </c>
      <c r="C378" s="4">
        <f>'raw data'!R378</f>
        <v>1</v>
      </c>
      <c r="D378" s="1">
        <f>'raw data'!Z378</f>
        <v>14125</v>
      </c>
      <c r="E378" s="1">
        <f>'raw data'!AA378</f>
        <v>249125</v>
      </c>
      <c r="F378" s="2">
        <f>'raw data'!AB378</f>
        <v>664.3333333333334</v>
      </c>
      <c r="G378" s="4">
        <f>'raw data'!A378</f>
        <v>21.400000000000002</v>
      </c>
      <c r="H378" s="4">
        <f>'raw data'!B378</f>
        <v>14.98</v>
      </c>
      <c r="I378" s="4">
        <f>'raw data'!C378</f>
        <v>1.07</v>
      </c>
      <c r="J378" s="5">
        <f>'raw data'!D378</f>
        <v>0.94</v>
      </c>
      <c r="K378" s="3">
        <f>'raw data'!AC378</f>
        <v>0</v>
      </c>
      <c r="L378" s="5">
        <f t="shared" si="35"/>
        <v>33.23319508738969</v>
      </c>
      <c r="M378" s="5">
        <f t="shared" si="36"/>
        <v>31.076695087389698</v>
      </c>
      <c r="N378" s="5">
        <f t="shared" si="37"/>
        <v>0.8551901912194102</v>
      </c>
      <c r="O378" s="5">
        <f t="shared" si="38"/>
        <v>33.64226566104793</v>
      </c>
      <c r="P378" s="5">
        <f t="shared" si="39"/>
        <v>28.511124513731467</v>
      </c>
      <c r="Q378" s="4">
        <f t="shared" si="40"/>
        <v>0.94</v>
      </c>
      <c r="R378" s="4">
        <f t="shared" si="41"/>
        <v>19.613921354628882</v>
      </c>
    </row>
    <row r="379" spans="1:18" ht="12.75">
      <c r="A379" s="4">
        <f>'raw data'!H379</f>
        <v>376</v>
      </c>
      <c r="B379" s="10">
        <f>'raw data'!U379</f>
        <v>43432</v>
      </c>
      <c r="C379" s="4">
        <f>'raw data'!R379</f>
        <v>0</v>
      </c>
      <c r="D379" s="1">
        <f>'raw data'!Z379</f>
        <v>1625</v>
      </c>
      <c r="E379" s="1">
        <f>'raw data'!AA379</f>
        <v>250750</v>
      </c>
      <c r="F379" s="2">
        <f>'raw data'!AB379</f>
        <v>666.8882978723404</v>
      </c>
      <c r="G379" s="4">
        <f>'raw data'!A379</f>
        <v>2.4</v>
      </c>
      <c r="H379" s="4">
        <f>'raw data'!B379</f>
        <v>1.68</v>
      </c>
      <c r="I379" s="4">
        <f>'raw data'!C379</f>
        <v>0.12</v>
      </c>
      <c r="J379" s="5">
        <f>'raw data'!D379</f>
        <v>0.6000000000000001</v>
      </c>
      <c r="K379" s="3">
        <f>'raw data'!AC379</f>
        <v>0</v>
      </c>
      <c r="L379" s="5">
        <f t="shared" si="35"/>
        <v>33.83319508738969</v>
      </c>
      <c r="M379" s="5">
        <f t="shared" si="36"/>
        <v>31.280695087389695</v>
      </c>
      <c r="N379" s="5">
        <f t="shared" si="37"/>
        <v>0.9976281081170771</v>
      </c>
      <c r="O379" s="5">
        <f t="shared" si="38"/>
        <v>34.273579411740926</v>
      </c>
      <c r="P379" s="5">
        <f t="shared" si="39"/>
        <v>28.287810763038465</v>
      </c>
      <c r="Q379" s="4">
        <f t="shared" si="40"/>
        <v>0.6000000000000001</v>
      </c>
      <c r="R379" s="4">
        <f t="shared" si="41"/>
        <v>20.213921354628884</v>
      </c>
    </row>
    <row r="380" spans="1:18" ht="12.75">
      <c r="A380" s="4">
        <f>'raw data'!H380</f>
        <v>377</v>
      </c>
      <c r="B380" s="10">
        <f>'raw data'!U380</f>
        <v>43451</v>
      </c>
      <c r="C380" s="4">
        <f>'raw data'!R380</f>
        <v>1</v>
      </c>
      <c r="D380" s="1">
        <f>'raw data'!Z380</f>
        <v>7625</v>
      </c>
      <c r="E380" s="1">
        <f>'raw data'!AA380</f>
        <v>258375</v>
      </c>
      <c r="F380" s="2">
        <f>'raw data'!AB380</f>
        <v>685.3448275862069</v>
      </c>
      <c r="G380" s="4">
        <f>'raw data'!A380</f>
        <v>12.000000000000002</v>
      </c>
      <c r="H380" s="4">
        <f>'raw data'!B380</f>
        <v>8.400000000000002</v>
      </c>
      <c r="I380" s="4">
        <f>'raw data'!C380</f>
        <v>0.6000000000000001</v>
      </c>
      <c r="J380" s="5">
        <f>'raw data'!D380</f>
        <v>0.79</v>
      </c>
      <c r="K380" s="3">
        <f>'raw data'!AC380</f>
        <v>0</v>
      </c>
      <c r="L380" s="5">
        <f t="shared" si="35"/>
        <v>34.62319508738969</v>
      </c>
      <c r="M380" s="5">
        <f t="shared" si="36"/>
        <v>31.497695087389694</v>
      </c>
      <c r="N380" s="5">
        <f t="shared" si="37"/>
        <v>1.217103874821396</v>
      </c>
      <c r="O380" s="5">
        <f t="shared" si="38"/>
        <v>35.14900671185388</v>
      </c>
      <c r="P380" s="5">
        <f t="shared" si="39"/>
        <v>27.846383462925505</v>
      </c>
      <c r="Q380" s="4">
        <f t="shared" si="40"/>
        <v>0.79</v>
      </c>
      <c r="R380" s="4">
        <f t="shared" si="41"/>
        <v>21.003921354628883</v>
      </c>
    </row>
    <row r="381" spans="1:18" ht="12.75">
      <c r="A381" s="4">
        <f>'raw data'!H381</f>
        <v>378</v>
      </c>
      <c r="B381" s="10">
        <f>'raw data'!U381</f>
        <v>43461</v>
      </c>
      <c r="C381" s="4">
        <f>'raw data'!R381</f>
        <v>1</v>
      </c>
      <c r="D381" s="1">
        <f>'raw data'!Z381</f>
        <v>4000</v>
      </c>
      <c r="E381" s="1">
        <f>'raw data'!AA381</f>
        <v>262375</v>
      </c>
      <c r="F381" s="2">
        <f>'raw data'!AB381</f>
        <v>694.1137566137567</v>
      </c>
      <c r="G381" s="4">
        <f>'raw data'!A381</f>
        <v>6.4</v>
      </c>
      <c r="H381" s="4">
        <f>'raw data'!B381</f>
        <v>4.48</v>
      </c>
      <c r="I381" s="4">
        <f>'raw data'!C381</f>
        <v>0.32</v>
      </c>
      <c r="J381" s="5">
        <f>'raw data'!D381</f>
        <v>0.49</v>
      </c>
      <c r="K381" s="3">
        <f>'raw data'!AC381</f>
        <v>0</v>
      </c>
      <c r="L381" s="5">
        <f t="shared" si="35"/>
        <v>35.11319508738969</v>
      </c>
      <c r="M381" s="5">
        <f t="shared" si="36"/>
        <v>31.741695087389694</v>
      </c>
      <c r="N381" s="5">
        <f t="shared" si="37"/>
        <v>1.4221491334929433</v>
      </c>
      <c r="O381" s="5">
        <f t="shared" si="38"/>
        <v>36.008142487868525</v>
      </c>
      <c r="P381" s="5">
        <f t="shared" si="39"/>
        <v>27.475247686910862</v>
      </c>
      <c r="Q381" s="4">
        <f t="shared" si="40"/>
        <v>0.49</v>
      </c>
      <c r="R381" s="4">
        <f t="shared" si="41"/>
        <v>21.49392135462888</v>
      </c>
    </row>
    <row r="382" spans="1:18" ht="12.75">
      <c r="A382" s="4">
        <f>'raw data'!H382</f>
        <v>379</v>
      </c>
      <c r="B382" s="10">
        <f>'raw data'!U382</f>
        <v>43473</v>
      </c>
      <c r="C382" s="4">
        <f>'raw data'!R382</f>
        <v>0</v>
      </c>
      <c r="D382" s="1">
        <f>'raw data'!Z382</f>
        <v>-4625</v>
      </c>
      <c r="E382" s="1">
        <f>'raw data'!AA382</f>
        <v>257750</v>
      </c>
      <c r="F382" s="2">
        <f>'raw data'!AB382</f>
        <v>680.0791556728232</v>
      </c>
      <c r="G382" s="4">
        <f>'raw data'!A382</f>
        <v>-7.199999999999999</v>
      </c>
      <c r="H382" s="4">
        <f>'raw data'!B382</f>
        <v>-5.04</v>
      </c>
      <c r="I382" s="4">
        <f>'raw data'!C382</f>
        <v>-0.36</v>
      </c>
      <c r="J382" s="5">
        <f>'raw data'!D382</f>
        <v>-0.37</v>
      </c>
      <c r="K382" s="3">
        <f>'raw data'!AC382</f>
        <v>0</v>
      </c>
      <c r="L382" s="5">
        <f t="shared" si="35"/>
        <v>34.743195087389694</v>
      </c>
      <c r="M382" s="5">
        <f t="shared" si="36"/>
        <v>31.984695087389696</v>
      </c>
      <c r="N382" s="5">
        <f t="shared" si="37"/>
        <v>1.500905954485663</v>
      </c>
      <c r="O382" s="5">
        <f t="shared" si="38"/>
        <v>36.48741295084668</v>
      </c>
      <c r="P382" s="5">
        <f t="shared" si="39"/>
        <v>27.481977223932706</v>
      </c>
      <c r="Q382" s="4">
        <f t="shared" si="40"/>
        <v>-0.37</v>
      </c>
      <c r="R382" s="4">
        <f t="shared" si="41"/>
        <v>21.12392135462888</v>
      </c>
    </row>
    <row r="383" spans="1:18" ht="12.75">
      <c r="A383" s="4">
        <f>'raw data'!H383</f>
        <v>380</v>
      </c>
      <c r="B383" s="10">
        <f>'raw data'!U383</f>
        <v>43474</v>
      </c>
      <c r="C383" s="4">
        <f>'raw data'!R383</f>
        <v>0</v>
      </c>
      <c r="D383" s="1">
        <f>'raw data'!Z383</f>
        <v>7125</v>
      </c>
      <c r="E383" s="1">
        <f>'raw data'!AA383</f>
        <v>264875</v>
      </c>
      <c r="F383" s="2">
        <f>'raw data'!AB383</f>
        <v>697.0394736842105</v>
      </c>
      <c r="G383" s="4">
        <f>'raw data'!A383</f>
        <v>11</v>
      </c>
      <c r="H383" s="4">
        <f>'raw data'!B383</f>
        <v>7.700000000000001</v>
      </c>
      <c r="I383" s="4">
        <f>'raw data'!C383</f>
        <v>0.55</v>
      </c>
      <c r="J383" s="5">
        <f>'raw data'!D383</f>
        <v>0.6000000000000001</v>
      </c>
      <c r="K383" s="3">
        <f>'raw data'!AC383</f>
        <v>0</v>
      </c>
      <c r="L383" s="5">
        <f t="shared" si="35"/>
        <v>35.343195087389695</v>
      </c>
      <c r="M383" s="5">
        <f t="shared" si="36"/>
        <v>32.231695087389696</v>
      </c>
      <c r="N383" s="5">
        <f t="shared" si="37"/>
        <v>1.6280413644040252</v>
      </c>
      <c r="O383" s="5">
        <f t="shared" si="38"/>
        <v>37.115819180601775</v>
      </c>
      <c r="P383" s="5">
        <f t="shared" si="39"/>
        <v>27.34757099417762</v>
      </c>
      <c r="Q383" s="4">
        <f t="shared" si="40"/>
        <v>0.6000000000000001</v>
      </c>
      <c r="R383" s="4">
        <f t="shared" si="41"/>
        <v>21.72392135462888</v>
      </c>
    </row>
    <row r="384" spans="1:18" ht="12.75">
      <c r="A384" s="4">
        <f>'raw data'!H384</f>
        <v>381</v>
      </c>
      <c r="B384" s="10">
        <f>'raw data'!U384</f>
        <v>43493</v>
      </c>
      <c r="C384" s="4">
        <f>'raw data'!R384</f>
        <v>0</v>
      </c>
      <c r="D384" s="1">
        <f>'raw data'!Z384</f>
        <v>12875</v>
      </c>
      <c r="E384" s="1">
        <f>'raw data'!AA384</f>
        <v>277750</v>
      </c>
      <c r="F384" s="2">
        <f>'raw data'!AB384</f>
        <v>729.002624671916</v>
      </c>
      <c r="G384" s="4">
        <f>'raw data'!A384</f>
        <v>19.4</v>
      </c>
      <c r="H384" s="4">
        <f>'raw data'!B384</f>
        <v>13.58</v>
      </c>
      <c r="I384" s="4">
        <f>'raw data'!C384</f>
        <v>0.97</v>
      </c>
      <c r="J384" s="5">
        <f>'raw data'!D384</f>
        <v>0.91</v>
      </c>
      <c r="K384" s="3">
        <f>'raw data'!AC384</f>
        <v>0</v>
      </c>
      <c r="L384" s="5">
        <f t="shared" si="35"/>
        <v>36.25319508738969</v>
      </c>
      <c r="M384" s="5">
        <f t="shared" si="36"/>
        <v>32.5331950873897</v>
      </c>
      <c r="N384" s="5">
        <f t="shared" si="37"/>
        <v>1.787091138370424</v>
      </c>
      <c r="O384" s="5">
        <f t="shared" si="38"/>
        <v>37.89446850250097</v>
      </c>
      <c r="P384" s="5">
        <f t="shared" si="39"/>
        <v>27.17192167227843</v>
      </c>
      <c r="Q384" s="4">
        <f t="shared" si="40"/>
        <v>0.91</v>
      </c>
      <c r="R384" s="4">
        <f t="shared" si="41"/>
        <v>22.63392135462888</v>
      </c>
    </row>
    <row r="385" spans="1:18" ht="12.75">
      <c r="A385" s="4">
        <f>'raw data'!H385</f>
        <v>382</v>
      </c>
      <c r="B385" s="10">
        <f>'raw data'!U385</f>
        <v>43509</v>
      </c>
      <c r="C385" s="4">
        <f>'raw data'!R385</f>
        <v>0</v>
      </c>
      <c r="D385" s="1">
        <f>'raw data'!Z385</f>
        <v>5000</v>
      </c>
      <c r="E385" s="1">
        <f>'raw data'!AA385</f>
        <v>282750</v>
      </c>
      <c r="F385" s="2">
        <f>'raw data'!AB385</f>
        <v>740.1832460732984</v>
      </c>
      <c r="G385" s="4">
        <f>'raw data'!A385</f>
        <v>7.199999999999999</v>
      </c>
      <c r="H385" s="4">
        <f>'raw data'!B385</f>
        <v>5.04</v>
      </c>
      <c r="I385" s="4">
        <f>'raw data'!C385</f>
        <v>0.36</v>
      </c>
      <c r="J385" s="5">
        <f>'raw data'!D385</f>
        <v>0.44</v>
      </c>
      <c r="K385" s="3">
        <f>'raw data'!AC385</f>
        <v>0</v>
      </c>
      <c r="L385" s="5">
        <f t="shared" si="35"/>
        <v>36.69319508738969</v>
      </c>
      <c r="M385" s="5">
        <f t="shared" si="36"/>
        <v>32.8251950873897</v>
      </c>
      <c r="N385" s="5">
        <f t="shared" si="37"/>
        <v>1.966269778566831</v>
      </c>
      <c r="O385" s="5">
        <f t="shared" si="38"/>
        <v>38.72400442309019</v>
      </c>
      <c r="P385" s="5">
        <f t="shared" si="39"/>
        <v>26.92638575168921</v>
      </c>
      <c r="Q385" s="4">
        <f t="shared" si="40"/>
        <v>0.44</v>
      </c>
      <c r="R385" s="4">
        <f t="shared" si="41"/>
        <v>23.073921354628883</v>
      </c>
    </row>
    <row r="386" spans="1:18" ht="12.75">
      <c r="A386" s="4">
        <f>'raw data'!H386</f>
        <v>383</v>
      </c>
      <c r="B386" s="10">
        <f>'raw data'!U386</f>
        <v>43521</v>
      </c>
      <c r="C386" s="4">
        <f>'raw data'!R386</f>
        <v>0</v>
      </c>
      <c r="D386" s="1">
        <f>'raw data'!Z386</f>
        <v>2500</v>
      </c>
      <c r="E386" s="1">
        <f>'raw data'!AA386</f>
        <v>285250</v>
      </c>
      <c r="F386" s="2">
        <f>'raw data'!AB386</f>
        <v>744.7780678851175</v>
      </c>
      <c r="G386" s="4">
        <f>'raw data'!A386</f>
        <v>3.5999999999999996</v>
      </c>
      <c r="H386" s="4">
        <f>'raw data'!B386</f>
        <v>2.52</v>
      </c>
      <c r="I386" s="4">
        <f>'raw data'!C386</f>
        <v>0.18</v>
      </c>
      <c r="J386" s="5">
        <f>'raw data'!D386</f>
        <v>0.16</v>
      </c>
      <c r="K386" s="3">
        <f>'raw data'!AC386</f>
        <v>0</v>
      </c>
      <c r="L386" s="5">
        <f t="shared" si="35"/>
        <v>36.853195087389686</v>
      </c>
      <c r="M386" s="5">
        <f t="shared" si="36"/>
        <v>33.121695087389696</v>
      </c>
      <c r="N386" s="5">
        <f t="shared" si="37"/>
        <v>2.106469420868155</v>
      </c>
      <c r="O386" s="5">
        <f t="shared" si="38"/>
        <v>39.441103349994165</v>
      </c>
      <c r="P386" s="5">
        <f t="shared" si="39"/>
        <v>26.80228682478523</v>
      </c>
      <c r="Q386" s="4">
        <f t="shared" si="40"/>
        <v>0.16</v>
      </c>
      <c r="R386" s="4">
        <f t="shared" si="41"/>
        <v>23.233921354628883</v>
      </c>
    </row>
    <row r="387" spans="1:18" ht="12.75">
      <c r="A387" s="4">
        <f>'raw data'!H387</f>
        <v>384</v>
      </c>
      <c r="B387" s="10">
        <f>'raw data'!U387</f>
        <v>43524</v>
      </c>
      <c r="C387" s="4">
        <f>'raw data'!R387</f>
        <v>1</v>
      </c>
      <c r="D387" s="1">
        <f>'raw data'!Z387</f>
        <v>8000</v>
      </c>
      <c r="E387" s="1">
        <f>'raw data'!AA387</f>
        <v>293250</v>
      </c>
      <c r="F387" s="2">
        <f>'raw data'!AB387</f>
        <v>763.671875</v>
      </c>
      <c r="G387" s="4">
        <f>'raw data'!A387</f>
        <v>11.400000000000002</v>
      </c>
      <c r="H387" s="4">
        <f>'raw data'!B387</f>
        <v>7.98</v>
      </c>
      <c r="I387" s="4">
        <f>'raw data'!C387</f>
        <v>0.5700000000000001</v>
      </c>
      <c r="J387" s="5">
        <f>'raw data'!D387</f>
        <v>0.67</v>
      </c>
      <c r="K387" s="3">
        <f>'raw data'!AC387</f>
        <v>0</v>
      </c>
      <c r="L387" s="5">
        <f t="shared" si="35"/>
        <v>37.52319508738969</v>
      </c>
      <c r="M387" s="5">
        <f t="shared" si="36"/>
        <v>33.44819508738969</v>
      </c>
      <c r="N387" s="5">
        <f t="shared" si="37"/>
        <v>2.259689079683772</v>
      </c>
      <c r="O387" s="5">
        <f t="shared" si="38"/>
        <v>40.22726232644101</v>
      </c>
      <c r="P387" s="5">
        <f t="shared" si="39"/>
        <v>26.669127848338377</v>
      </c>
      <c r="Q387" s="4">
        <f t="shared" si="40"/>
        <v>0.67</v>
      </c>
      <c r="R387" s="4">
        <f t="shared" si="41"/>
        <v>23.903921354628885</v>
      </c>
    </row>
    <row r="388" spans="1:18" ht="12.75">
      <c r="A388" s="4">
        <f>'raw data'!H388</f>
        <v>385</v>
      </c>
      <c r="B388" s="10">
        <f>'raw data'!U388</f>
        <v>43537</v>
      </c>
      <c r="C388" s="4">
        <f>'raw data'!R388</f>
        <v>0</v>
      </c>
      <c r="D388" s="1">
        <f>'raw data'!Z388</f>
        <v>-125</v>
      </c>
      <c r="E388" s="1">
        <f>'raw data'!AA388</f>
        <v>293125</v>
      </c>
      <c r="F388" s="2">
        <f>'raw data'!AB388</f>
        <v>761.3636363636364</v>
      </c>
      <c r="G388" s="4">
        <f>'raw data'!A388</f>
        <v>-0.2</v>
      </c>
      <c r="H388" s="4">
        <f>'raw data'!B388</f>
        <v>-0.14</v>
      </c>
      <c r="I388" s="4">
        <f>'raw data'!C388</f>
        <v>-0.01</v>
      </c>
      <c r="J388" s="5">
        <f>'raw data'!D388</f>
        <v>-0.01</v>
      </c>
      <c r="K388" s="3">
        <f>'raw data'!AC388</f>
        <v>0</v>
      </c>
      <c r="L388" s="5">
        <f aca="true" t="shared" si="42" ref="L388:L419">L387+J388</f>
        <v>37.51319508738969</v>
      </c>
      <c r="M388" s="5">
        <f t="shared" si="36"/>
        <v>33.74569508738969</v>
      </c>
      <c r="N388" s="5">
        <f t="shared" si="37"/>
        <v>2.3865696037794915</v>
      </c>
      <c r="O388" s="5">
        <f t="shared" si="38"/>
        <v>40.90540389872817</v>
      </c>
      <c r="P388" s="5">
        <f t="shared" si="39"/>
        <v>26.585986276051216</v>
      </c>
      <c r="Q388" s="4">
        <f t="shared" si="40"/>
        <v>-0.01</v>
      </c>
      <c r="R388" s="4">
        <f t="shared" si="41"/>
        <v>23.893921354628883</v>
      </c>
    </row>
    <row r="389" spans="1:18" ht="12.75">
      <c r="A389" s="4">
        <f>'raw data'!H389</f>
        <v>386</v>
      </c>
      <c r="B389" s="10">
        <f>'raw data'!U389</f>
        <v>43539</v>
      </c>
      <c r="C389" s="4">
        <f>'raw data'!R389</f>
        <v>0</v>
      </c>
      <c r="D389" s="1">
        <f>'raw data'!Z389</f>
        <v>-1125</v>
      </c>
      <c r="E389" s="1">
        <f>'raw data'!AA389</f>
        <v>292000</v>
      </c>
      <c r="F389" s="2">
        <f>'raw data'!AB389</f>
        <v>756.4766839378239</v>
      </c>
      <c r="G389" s="4">
        <f>'raw data'!A389</f>
        <v>-1.6</v>
      </c>
      <c r="H389" s="4">
        <f>'raw data'!B389</f>
        <v>-1.12</v>
      </c>
      <c r="I389" s="4">
        <f>'raw data'!C389</f>
        <v>-0.08</v>
      </c>
      <c r="J389" s="5">
        <f>'raw data'!D389</f>
        <v>-0.08</v>
      </c>
      <c r="K389" s="3">
        <f>'raw data'!AC389</f>
        <v>0</v>
      </c>
      <c r="L389" s="5">
        <f t="shared" si="42"/>
        <v>37.43319508738969</v>
      </c>
      <c r="M389" s="5">
        <f t="shared" si="36"/>
        <v>34.04319508738969</v>
      </c>
      <c r="N389" s="5">
        <f t="shared" si="37"/>
        <v>2.459430828464177</v>
      </c>
      <c r="O389" s="5">
        <f t="shared" si="38"/>
        <v>41.421487572782226</v>
      </c>
      <c r="P389" s="5">
        <f t="shared" si="39"/>
        <v>26.66490260199716</v>
      </c>
      <c r="Q389" s="4">
        <f t="shared" si="40"/>
        <v>-0.08</v>
      </c>
      <c r="R389" s="4">
        <f t="shared" si="41"/>
        <v>23.813921354628885</v>
      </c>
    </row>
    <row r="390" spans="1:18" ht="12.75">
      <c r="A390" s="4">
        <f>'raw data'!H390</f>
        <v>387</v>
      </c>
      <c r="B390" s="10">
        <f>'raw data'!U390</f>
        <v>43542</v>
      </c>
      <c r="C390" s="4">
        <f>'raw data'!R390</f>
        <v>0</v>
      </c>
      <c r="D390" s="1">
        <f>'raw data'!Z390</f>
        <v>-5875</v>
      </c>
      <c r="E390" s="1">
        <f>'raw data'!AA390</f>
        <v>286125</v>
      </c>
      <c r="F390" s="2">
        <f>'raw data'!AB390</f>
        <v>739.3410852713179</v>
      </c>
      <c r="G390" s="4">
        <f>'raw data'!A390</f>
        <v>-8.4</v>
      </c>
      <c r="H390" s="4">
        <f>'raw data'!B390</f>
        <v>-5.88</v>
      </c>
      <c r="I390" s="4">
        <f>'raw data'!C390</f>
        <v>-0.42</v>
      </c>
      <c r="J390" s="5">
        <f>'raw data'!D390</f>
        <v>-0.42</v>
      </c>
      <c r="K390" s="3">
        <f>'raw data'!AC390</f>
        <v>0</v>
      </c>
      <c r="L390" s="5">
        <f t="shared" si="42"/>
        <v>37.01319508738969</v>
      </c>
      <c r="M390" s="5">
        <f t="shared" si="36"/>
        <v>34.29969508738969</v>
      </c>
      <c r="N390" s="5">
        <f t="shared" si="37"/>
        <v>2.489627482174791</v>
      </c>
      <c r="O390" s="5">
        <f t="shared" si="38"/>
        <v>41.76857753391407</v>
      </c>
      <c r="P390" s="5">
        <f t="shared" si="39"/>
        <v>26.83081264086532</v>
      </c>
      <c r="Q390" s="4">
        <f t="shared" si="40"/>
        <v>-0.42</v>
      </c>
      <c r="R390" s="4">
        <f t="shared" si="41"/>
        <v>23.393921354628883</v>
      </c>
    </row>
    <row r="391" spans="1:18" ht="12.75">
      <c r="A391" s="4">
        <f>'raw data'!H391</f>
        <v>388</v>
      </c>
      <c r="B391" s="10">
        <f>'raw data'!U391</f>
        <v>43549</v>
      </c>
      <c r="C391" s="4">
        <f>'raw data'!R391</f>
        <v>1</v>
      </c>
      <c r="D391" s="1">
        <f>'raw data'!Z391</f>
        <v>9750</v>
      </c>
      <c r="E391" s="1">
        <f>'raw data'!AA391</f>
        <v>295875</v>
      </c>
      <c r="F391" s="2">
        <f>'raw data'!AB391</f>
        <v>762.5644329896908</v>
      </c>
      <c r="G391" s="4">
        <f>'raw data'!A391</f>
        <v>14</v>
      </c>
      <c r="H391" s="4">
        <f>'raw data'!B391</f>
        <v>9.799999999999999</v>
      </c>
      <c r="I391" s="4">
        <f>'raw data'!C391</f>
        <v>0.7</v>
      </c>
      <c r="J391" s="5">
        <f>'raw data'!D391</f>
        <v>0.7</v>
      </c>
      <c r="K391" s="3">
        <f>'raw data'!AC391</f>
        <v>0</v>
      </c>
      <c r="L391" s="5">
        <f t="shared" si="42"/>
        <v>37.71319508738969</v>
      </c>
      <c r="M391" s="5">
        <f t="shared" si="36"/>
        <v>34.60519508738969</v>
      </c>
      <c r="N391" s="5">
        <f t="shared" si="37"/>
        <v>2.5160633411824307</v>
      </c>
      <c r="O391" s="5">
        <f t="shared" si="38"/>
        <v>42.15338511093698</v>
      </c>
      <c r="P391" s="5">
        <f t="shared" si="39"/>
        <v>27.057005063842396</v>
      </c>
      <c r="Q391" s="4">
        <f t="shared" si="40"/>
        <v>0.7</v>
      </c>
      <c r="R391" s="4">
        <f t="shared" si="41"/>
        <v>24.093921354628883</v>
      </c>
    </row>
    <row r="392" spans="1:18" ht="12.75">
      <c r="A392" s="4">
        <f>'raw data'!H392</f>
        <v>389</v>
      </c>
      <c r="B392" s="10">
        <f>'raw data'!U392</f>
        <v>43556</v>
      </c>
      <c r="C392" s="4">
        <f>'raw data'!R392</f>
        <v>0</v>
      </c>
      <c r="D392" s="1">
        <f>'raw data'!Z392</f>
        <v>-1000</v>
      </c>
      <c r="E392" s="1">
        <f>'raw data'!AA392</f>
        <v>294875</v>
      </c>
      <c r="F392" s="2">
        <f>'raw data'!AB392</f>
        <v>758.0334190231363</v>
      </c>
      <c r="G392" s="4">
        <f>'raw data'!A392</f>
        <v>-1.4000000000000001</v>
      </c>
      <c r="H392" s="4">
        <f>'raw data'!B392</f>
        <v>-0.9800000000000001</v>
      </c>
      <c r="I392" s="4">
        <f>'raw data'!C392</f>
        <v>-0.07</v>
      </c>
      <c r="J392" s="5">
        <f>'raw data'!D392</f>
        <v>-0.07</v>
      </c>
      <c r="K392" s="3">
        <f>'raw data'!AC392</f>
        <v>0</v>
      </c>
      <c r="L392" s="5">
        <f t="shared" si="42"/>
        <v>37.64319508738969</v>
      </c>
      <c r="M392" s="5">
        <f t="shared" si="36"/>
        <v>34.90419508738968</v>
      </c>
      <c r="N392" s="5">
        <f t="shared" si="37"/>
        <v>2.5033344079237057</v>
      </c>
      <c r="O392" s="5">
        <f t="shared" si="38"/>
        <v>42.414198311160796</v>
      </c>
      <c r="P392" s="5">
        <f t="shared" si="39"/>
        <v>27.394191863618566</v>
      </c>
      <c r="Q392" s="4">
        <f t="shared" si="40"/>
        <v>-0.07</v>
      </c>
      <c r="R392" s="4">
        <f t="shared" si="41"/>
        <v>24.023921354628882</v>
      </c>
    </row>
    <row r="393" spans="1:18" ht="12.75">
      <c r="A393" s="4">
        <f>'raw data'!H393</f>
        <v>390</v>
      </c>
      <c r="B393" s="10">
        <f>'raw data'!U393</f>
        <v>43557</v>
      </c>
      <c r="C393" s="4">
        <f>'raw data'!R393</f>
        <v>0</v>
      </c>
      <c r="D393" s="1">
        <f>'raw data'!Z393</f>
        <v>-6750</v>
      </c>
      <c r="E393" s="1">
        <f>'raw data'!AA393</f>
        <v>288125</v>
      </c>
      <c r="F393" s="2">
        <f>'raw data'!AB393</f>
        <v>738.7820512820513</v>
      </c>
      <c r="G393" s="4">
        <f>'raw data'!A393</f>
        <v>-9.399999999999999</v>
      </c>
      <c r="H393" s="4">
        <f>'raw data'!B393</f>
        <v>-6.58</v>
      </c>
      <c r="I393" s="4">
        <f>'raw data'!C393</f>
        <v>-0.47</v>
      </c>
      <c r="J393" s="5">
        <f>'raw data'!D393</f>
        <v>-0.47</v>
      </c>
      <c r="K393" s="3">
        <f>'raw data'!AC393</f>
        <v>0</v>
      </c>
      <c r="L393" s="5">
        <f t="shared" si="42"/>
        <v>37.17319508738969</v>
      </c>
      <c r="M393" s="5">
        <f t="shared" si="36"/>
        <v>35.19419508738969</v>
      </c>
      <c r="N393" s="5">
        <f t="shared" si="37"/>
        <v>2.4068474685451298</v>
      </c>
      <c r="O393" s="5">
        <f t="shared" si="38"/>
        <v>42.41473749302508</v>
      </c>
      <c r="P393" s="5">
        <f t="shared" si="39"/>
        <v>27.9736526817543</v>
      </c>
      <c r="Q393" s="4">
        <f t="shared" si="40"/>
        <v>-0.47</v>
      </c>
      <c r="R393" s="4">
        <f t="shared" si="41"/>
        <v>23.553921354628883</v>
      </c>
    </row>
    <row r="394" spans="1:18" ht="12.75">
      <c r="A394" s="4">
        <f>'raw data'!H394</f>
        <v>391</v>
      </c>
      <c r="B394" s="10">
        <f>'raw data'!U394</f>
        <v>43558</v>
      </c>
      <c r="C394" s="4">
        <f>'raw data'!R394</f>
        <v>0</v>
      </c>
      <c r="D394" s="1">
        <f>'raw data'!Z394</f>
        <v>-1875</v>
      </c>
      <c r="E394" s="1">
        <f>'raw data'!AA394</f>
        <v>286250</v>
      </c>
      <c r="F394" s="2">
        <f>'raw data'!AB394</f>
        <v>732.0971867007672</v>
      </c>
      <c r="G394" s="4">
        <f>'raw data'!A394</f>
        <v>-2.6</v>
      </c>
      <c r="H394" s="4">
        <f>'raw data'!B394</f>
        <v>-1.82</v>
      </c>
      <c r="I394" s="4">
        <f>'raw data'!C394</f>
        <v>-0.13</v>
      </c>
      <c r="J394" s="5">
        <f>'raw data'!D394</f>
        <v>-0.13</v>
      </c>
      <c r="K394" s="3">
        <f>'raw data'!AC394</f>
        <v>0</v>
      </c>
      <c r="L394" s="5">
        <f t="shared" si="42"/>
        <v>37.04319508738969</v>
      </c>
      <c r="M394" s="5">
        <f t="shared" si="36"/>
        <v>35.484695087389696</v>
      </c>
      <c r="N394" s="5">
        <f t="shared" si="37"/>
        <v>2.2490565858412244</v>
      </c>
      <c r="O394" s="5">
        <f t="shared" si="38"/>
        <v>42.23186484491337</v>
      </c>
      <c r="P394" s="5">
        <f t="shared" si="39"/>
        <v>28.737525329866024</v>
      </c>
      <c r="Q394" s="4">
        <f t="shared" si="40"/>
        <v>-0.13</v>
      </c>
      <c r="R394" s="4">
        <f t="shared" si="41"/>
        <v>23.423921354628884</v>
      </c>
    </row>
    <row r="395" spans="1:18" ht="12.75">
      <c r="A395" s="4">
        <f>'raw data'!H395</f>
        <v>392</v>
      </c>
      <c r="B395" s="10">
        <f>'raw data'!U395</f>
        <v>43559</v>
      </c>
      <c r="C395" s="4">
        <f>'raw data'!R395</f>
        <v>0</v>
      </c>
      <c r="D395" s="1">
        <f>'raw data'!Z395</f>
        <v>-3750</v>
      </c>
      <c r="E395" s="1">
        <f>'raw data'!AA395</f>
        <v>282500</v>
      </c>
      <c r="F395" s="2">
        <f>'raw data'!AB395</f>
        <v>720.6632653061224</v>
      </c>
      <c r="G395" s="4">
        <f>'raw data'!A395</f>
        <v>-5.2</v>
      </c>
      <c r="H395" s="4">
        <f>'raw data'!B395</f>
        <v>-3.64</v>
      </c>
      <c r="I395" s="4">
        <f>'raw data'!C395</f>
        <v>-0.26</v>
      </c>
      <c r="J395" s="5">
        <f>'raw data'!D395</f>
        <v>-0.26</v>
      </c>
      <c r="K395" s="3">
        <f>'raw data'!AC395</f>
        <v>0</v>
      </c>
      <c r="L395" s="5">
        <f t="shared" si="42"/>
        <v>36.78319508738969</v>
      </c>
      <c r="M395" s="5">
        <f t="shared" si="36"/>
        <v>35.77269508738969</v>
      </c>
      <c r="N395" s="5">
        <f t="shared" si="37"/>
        <v>2.0030121396484213</v>
      </c>
      <c r="O395" s="5">
        <f t="shared" si="38"/>
        <v>41.78173150633496</v>
      </c>
      <c r="P395" s="5">
        <f t="shared" si="39"/>
        <v>29.763658668444428</v>
      </c>
      <c r="Q395" s="4">
        <f t="shared" si="40"/>
        <v>0</v>
      </c>
      <c r="R395" s="4">
        <f t="shared" si="41"/>
        <v>23.423921354628884</v>
      </c>
    </row>
    <row r="396" spans="1:18" ht="12.75">
      <c r="A396" s="4">
        <f>'raw data'!H396</f>
        <v>393</v>
      </c>
      <c r="B396" s="10">
        <f>'raw data'!U396</f>
        <v>43560</v>
      </c>
      <c r="C396" s="4">
        <f>'raw data'!R396</f>
        <v>0</v>
      </c>
      <c r="D396" s="1">
        <f>'raw data'!Z396</f>
        <v>2250</v>
      </c>
      <c r="E396" s="1">
        <f>'raw data'!AA396</f>
        <v>284750</v>
      </c>
      <c r="F396" s="2">
        <f>'raw data'!AB396</f>
        <v>724.5547073791348</v>
      </c>
      <c r="G396" s="4">
        <f>'raw data'!A396</f>
        <v>3.2</v>
      </c>
      <c r="H396" s="4">
        <f>'raw data'!B396</f>
        <v>2.24</v>
      </c>
      <c r="I396" s="4">
        <f>'raw data'!C396</f>
        <v>0.16</v>
      </c>
      <c r="J396" s="5">
        <f>'raw data'!D396</f>
        <v>0.16</v>
      </c>
      <c r="K396" s="3">
        <f>'raw data'!AC396</f>
        <v>0</v>
      </c>
      <c r="L396" s="5">
        <f t="shared" si="42"/>
        <v>36.94319508738969</v>
      </c>
      <c r="M396" s="5">
        <f t="shared" si="36"/>
        <v>36.088195087389686</v>
      </c>
      <c r="N396" s="5">
        <f t="shared" si="37"/>
        <v>1.6090844078478133</v>
      </c>
      <c r="O396" s="5">
        <f t="shared" si="38"/>
        <v>40.91544831093312</v>
      </c>
      <c r="P396" s="5">
        <f t="shared" si="39"/>
        <v>31.260941863846245</v>
      </c>
      <c r="Q396" s="4">
        <f t="shared" si="40"/>
        <v>0</v>
      </c>
      <c r="R396" s="4">
        <f t="shared" si="41"/>
        <v>23.423921354628884</v>
      </c>
    </row>
    <row r="397" spans="1:18" ht="12.75">
      <c r="A397" s="4">
        <f>'raw data'!H397</f>
        <v>394</v>
      </c>
      <c r="B397" s="10">
        <f>'raw data'!U397</f>
        <v>43567</v>
      </c>
      <c r="C397" s="4">
        <f>'raw data'!R397</f>
        <v>0</v>
      </c>
      <c r="D397" s="1">
        <f>'raw data'!Z397</f>
        <v>-250</v>
      </c>
      <c r="E397" s="1">
        <f>'raw data'!AA397</f>
        <v>284500</v>
      </c>
      <c r="F397" s="2">
        <f>'raw data'!AB397</f>
        <v>722.0812182741116</v>
      </c>
      <c r="G397" s="4">
        <f>'raw data'!A397</f>
        <v>-0.4</v>
      </c>
      <c r="H397" s="4">
        <f>'raw data'!B397</f>
        <v>-0.28</v>
      </c>
      <c r="I397" s="4">
        <f>'raw data'!C397</f>
        <v>-0.02</v>
      </c>
      <c r="J397" s="5">
        <f>'raw data'!D397</f>
        <v>-0.02</v>
      </c>
      <c r="K397" s="3">
        <f>'raw data'!AC397</f>
        <v>0</v>
      </c>
      <c r="L397" s="5">
        <f t="shared" si="42"/>
        <v>36.923195087389686</v>
      </c>
      <c r="M397" s="5">
        <f t="shared" si="36"/>
        <v>36.31969508738969</v>
      </c>
      <c r="N397" s="5">
        <f t="shared" si="37"/>
        <v>1.3458954170678383</v>
      </c>
      <c r="O397" s="5">
        <f t="shared" si="38"/>
        <v>40.35738133859321</v>
      </c>
      <c r="P397" s="5">
        <f t="shared" si="39"/>
        <v>32.28200883618617</v>
      </c>
      <c r="Q397" s="4">
        <f t="shared" si="40"/>
        <v>0</v>
      </c>
      <c r="R397" s="4">
        <f t="shared" si="41"/>
        <v>23.423921354628884</v>
      </c>
    </row>
    <row r="398" spans="1:18" ht="12.75">
      <c r="A398" s="4">
        <f>'raw data'!H398</f>
        <v>395</v>
      </c>
      <c r="B398" s="10">
        <f>'raw data'!U398</f>
        <v>43571</v>
      </c>
      <c r="C398" s="4">
        <f>'raw data'!R398</f>
        <v>0</v>
      </c>
      <c r="D398" s="1">
        <f>'raw data'!Z398</f>
        <v>-6125</v>
      </c>
      <c r="E398" s="1">
        <f>'raw data'!AA398</f>
        <v>278375</v>
      </c>
      <c r="F398" s="2">
        <f>'raw data'!AB398</f>
        <v>704.746835443038</v>
      </c>
      <c r="G398" s="4">
        <f>'raw data'!A398</f>
        <v>-8.4</v>
      </c>
      <c r="H398" s="4">
        <f>'raw data'!B398</f>
        <v>-5.88</v>
      </c>
      <c r="I398" s="4">
        <f>'raw data'!C398</f>
        <v>-0.42</v>
      </c>
      <c r="J398" s="5">
        <f>'raw data'!D398</f>
        <v>-0.42</v>
      </c>
      <c r="K398" s="3">
        <f>'raw data'!AC398</f>
        <v>0</v>
      </c>
      <c r="L398" s="5">
        <f t="shared" si="42"/>
        <v>36.503195087389685</v>
      </c>
      <c r="M398" s="5">
        <f t="shared" si="36"/>
        <v>36.48319508738969</v>
      </c>
      <c r="N398" s="5">
        <f t="shared" si="37"/>
        <v>1.132993241025967</v>
      </c>
      <c r="O398" s="5">
        <f t="shared" si="38"/>
        <v>39.88217481046759</v>
      </c>
      <c r="P398" s="5">
        <f t="shared" si="39"/>
        <v>33.08421536431179</v>
      </c>
      <c r="Q398" s="4">
        <f t="shared" si="40"/>
        <v>0</v>
      </c>
      <c r="R398" s="4">
        <f t="shared" si="41"/>
        <v>23.423921354628884</v>
      </c>
    </row>
    <row r="399" spans="1:18" ht="12.75">
      <c r="A399" s="4">
        <f>'raw data'!H399</f>
        <v>396</v>
      </c>
      <c r="B399" s="10">
        <f>'raw data'!U399</f>
        <v>43578</v>
      </c>
      <c r="C399" s="4">
        <f>'raw data'!R399</f>
        <v>0</v>
      </c>
      <c r="D399" s="1">
        <f>'raw data'!Z399</f>
        <v>250</v>
      </c>
      <c r="E399" s="1">
        <f>'raw data'!AA399</f>
        <v>278625</v>
      </c>
      <c r="F399" s="2">
        <f>'raw data'!AB399</f>
        <v>703.5984848484849</v>
      </c>
      <c r="G399" s="4">
        <f>'raw data'!A399</f>
        <v>0.4</v>
      </c>
      <c r="H399" s="4">
        <f>'raw data'!B399</f>
        <v>0.28</v>
      </c>
      <c r="I399" s="4">
        <f>'raw data'!C399</f>
        <v>0.02</v>
      </c>
      <c r="J399" s="5">
        <f>'raw data'!D399</f>
        <v>0.02</v>
      </c>
      <c r="K399" s="3">
        <f>'raw data'!AC399</f>
        <v>0</v>
      </c>
      <c r="L399" s="5">
        <f t="shared" si="42"/>
        <v>36.52319508738969</v>
      </c>
      <c r="M399" s="5">
        <f t="shared" si="36"/>
        <v>36.61769508738969</v>
      </c>
      <c r="N399" s="5">
        <f t="shared" si="37"/>
        <v>0.9461026705162044</v>
      </c>
      <c r="O399" s="5">
        <f t="shared" si="38"/>
        <v>39.456003098938304</v>
      </c>
      <c r="P399" s="5">
        <f t="shared" si="39"/>
        <v>33.77938707584108</v>
      </c>
      <c r="Q399" s="4">
        <f t="shared" si="40"/>
        <v>0</v>
      </c>
      <c r="R399" s="4">
        <f t="shared" si="41"/>
        <v>23.423921354628884</v>
      </c>
    </row>
    <row r="400" spans="1:18" ht="12.75">
      <c r="A400" s="4">
        <f>'raw data'!H400</f>
        <v>397</v>
      </c>
      <c r="B400" s="10">
        <f>'raw data'!U400</f>
        <v>43584</v>
      </c>
      <c r="C400" s="4">
        <f>'raw data'!R400</f>
        <v>0</v>
      </c>
      <c r="D400" s="1">
        <f>'raw data'!Z400</f>
        <v>1625</v>
      </c>
      <c r="E400" s="1">
        <f>'raw data'!AA400</f>
        <v>280250</v>
      </c>
      <c r="F400" s="2">
        <f>'raw data'!AB400</f>
        <v>705.919395465995</v>
      </c>
      <c r="G400" s="4">
        <f>'raw data'!A400</f>
        <v>2.2</v>
      </c>
      <c r="H400" s="4">
        <f>'raw data'!B400</f>
        <v>1.54</v>
      </c>
      <c r="I400" s="4">
        <f>'raw data'!C400</f>
        <v>0.11</v>
      </c>
      <c r="J400" s="5">
        <f>'raw data'!D400</f>
        <v>0.11</v>
      </c>
      <c r="K400" s="3">
        <f>'raw data'!AC400</f>
        <v>0</v>
      </c>
      <c r="L400" s="5">
        <f t="shared" si="42"/>
        <v>36.63319508738969</v>
      </c>
      <c r="M400" s="5">
        <f t="shared" si="36"/>
        <v>36.718195087389695</v>
      </c>
      <c r="N400" s="5">
        <f t="shared" si="37"/>
        <v>0.8216575032406007</v>
      </c>
      <c r="O400" s="5">
        <f t="shared" si="38"/>
        <v>39.1831675971115</v>
      </c>
      <c r="P400" s="5">
        <f t="shared" si="39"/>
        <v>34.25322257766789</v>
      </c>
      <c r="Q400" s="4">
        <f t="shared" si="40"/>
        <v>0</v>
      </c>
      <c r="R400" s="4">
        <f t="shared" si="41"/>
        <v>23.423921354628884</v>
      </c>
    </row>
    <row r="401" spans="1:18" ht="12.75">
      <c r="A401" s="4">
        <f>'raw data'!H401</f>
        <v>398</v>
      </c>
      <c r="B401" s="10">
        <f>'raw data'!U401</f>
        <v>43587</v>
      </c>
      <c r="C401" s="4">
        <f>'raw data'!R401</f>
        <v>1</v>
      </c>
      <c r="D401" s="1">
        <f>'raw data'!Z401</f>
        <v>7750</v>
      </c>
      <c r="E401" s="1">
        <f>'raw data'!AA401</f>
        <v>288000</v>
      </c>
      <c r="F401" s="2">
        <f>'raw data'!AB401</f>
        <v>723.6180904522613</v>
      </c>
      <c r="G401" s="4">
        <f>'raw data'!A401</f>
        <v>10.600000000000001</v>
      </c>
      <c r="H401" s="4">
        <f>'raw data'!B401</f>
        <v>7.42</v>
      </c>
      <c r="I401" s="4">
        <f>'raw data'!C401</f>
        <v>0.53</v>
      </c>
      <c r="J401" s="5">
        <f>'raw data'!D401</f>
        <v>0.53</v>
      </c>
      <c r="K401" s="3">
        <f>'raw data'!AC401</f>
        <v>0</v>
      </c>
      <c r="L401" s="5">
        <f t="shared" si="42"/>
        <v>37.16319508738969</v>
      </c>
      <c r="M401" s="5">
        <f t="shared" si="36"/>
        <v>36.820695087389694</v>
      </c>
      <c r="N401" s="5">
        <f t="shared" si="37"/>
        <v>0.7341007746681787</v>
      </c>
      <c r="O401" s="5">
        <f t="shared" si="38"/>
        <v>39.02299741139423</v>
      </c>
      <c r="P401" s="5">
        <f t="shared" si="39"/>
        <v>34.61839276338516</v>
      </c>
      <c r="Q401" s="4">
        <f t="shared" si="40"/>
        <v>0</v>
      </c>
      <c r="R401" s="4">
        <f t="shared" si="41"/>
        <v>23.423921354628884</v>
      </c>
    </row>
    <row r="402" spans="1:18" ht="12.75">
      <c r="A402" s="4">
        <f>'raw data'!H402</f>
        <v>399</v>
      </c>
      <c r="B402" s="10">
        <f>'raw data'!U402</f>
        <v>43592</v>
      </c>
      <c r="C402" s="4">
        <f>'raw data'!R402</f>
        <v>1</v>
      </c>
      <c r="D402" s="1">
        <f>'raw data'!Z402</f>
        <v>-4625</v>
      </c>
      <c r="E402" s="1">
        <f>'raw data'!AA402</f>
        <v>283375</v>
      </c>
      <c r="F402" s="2">
        <f>'raw data'!AB402</f>
        <v>710.2130325814536</v>
      </c>
      <c r="G402" s="4">
        <f>'raw data'!A402</f>
        <v>-6.4</v>
      </c>
      <c r="H402" s="4">
        <f>'raw data'!B402</f>
        <v>-4.48</v>
      </c>
      <c r="I402" s="4">
        <f>'raw data'!C402</f>
        <v>-0.32</v>
      </c>
      <c r="J402" s="5">
        <f>'raw data'!D402</f>
        <v>0.05</v>
      </c>
      <c r="K402" s="3">
        <f>'raw data'!AC402</f>
        <v>0</v>
      </c>
      <c r="L402" s="5">
        <f t="shared" si="42"/>
        <v>37.213195087389686</v>
      </c>
      <c r="M402" s="5">
        <f t="shared" si="36"/>
        <v>36.94419508738969</v>
      </c>
      <c r="N402" s="5">
        <f t="shared" si="37"/>
        <v>0.5511795962918264</v>
      </c>
      <c r="O402" s="5">
        <f t="shared" si="38"/>
        <v>38.59773387626517</v>
      </c>
      <c r="P402" s="5">
        <f t="shared" si="39"/>
        <v>35.29065629851421</v>
      </c>
      <c r="Q402" s="4">
        <f t="shared" si="40"/>
        <v>0</v>
      </c>
      <c r="R402" s="4">
        <f t="shared" si="41"/>
        <v>23.423921354628884</v>
      </c>
    </row>
    <row r="403" spans="1:18" ht="12.75">
      <c r="A403" s="4">
        <f>'raw data'!H403</f>
        <v>400</v>
      </c>
      <c r="B403" s="10">
        <f>'raw data'!U403</f>
        <v>43613</v>
      </c>
      <c r="C403" s="4">
        <f>'raw data'!R403</f>
        <v>1</v>
      </c>
      <c r="D403" s="1">
        <f>'raw data'!Z403</f>
        <v>-6500</v>
      </c>
      <c r="E403" s="1">
        <f>'raw data'!AA403</f>
        <v>276875</v>
      </c>
      <c r="F403" s="2">
        <f>'raw data'!AB403</f>
        <v>692.1875</v>
      </c>
      <c r="G403" s="4">
        <f>'raw data'!A403</f>
        <v>-9.200000000000001</v>
      </c>
      <c r="H403" s="4">
        <f>'raw data'!B403</f>
        <v>-6.44</v>
      </c>
      <c r="I403" s="4">
        <f>'raw data'!C403</f>
        <v>-0.46</v>
      </c>
      <c r="J403" s="5">
        <f>'raw data'!D403</f>
        <v>-0.46</v>
      </c>
      <c r="K403" s="3">
        <f>'raw data'!AC403</f>
        <v>0</v>
      </c>
      <c r="L403" s="5">
        <f t="shared" si="42"/>
        <v>36.753195087389685</v>
      </c>
      <c r="M403" s="5">
        <f t="shared" si="36"/>
        <v>37.01469508738969</v>
      </c>
      <c r="N403" s="5">
        <f t="shared" si="37"/>
        <v>0.40691748807991035</v>
      </c>
      <c r="O403" s="5">
        <f t="shared" si="38"/>
        <v>38.23544755162942</v>
      </c>
      <c r="P403" s="5">
        <f t="shared" si="39"/>
        <v>35.79394262314996</v>
      </c>
      <c r="Q403" s="4">
        <f t="shared" si="40"/>
        <v>0</v>
      </c>
      <c r="R403" s="4">
        <f t="shared" si="41"/>
        <v>23.423921354628884</v>
      </c>
    </row>
    <row r="404" spans="1:18" ht="12.75">
      <c r="A404" s="4">
        <f>'raw data'!H404</f>
        <v>401</v>
      </c>
      <c r="B404" s="10">
        <f>'raw data'!U404</f>
        <v>43623</v>
      </c>
      <c r="C404" s="4">
        <f>'raw data'!R404</f>
        <v>0</v>
      </c>
      <c r="D404" s="1">
        <f>'raw data'!Z404</f>
        <v>-10125</v>
      </c>
      <c r="E404" s="1">
        <f>'raw data'!AA404</f>
        <v>266750</v>
      </c>
      <c r="F404" s="2">
        <f>'raw data'!AB404</f>
        <v>665.2119700748129</v>
      </c>
      <c r="G404" s="4">
        <f>'raw data'!A404</f>
        <v>-14</v>
      </c>
      <c r="H404" s="4">
        <f>'raw data'!B404</f>
        <v>-9.799999999999999</v>
      </c>
      <c r="I404" s="4">
        <f>'raw data'!C404</f>
        <v>-0.7</v>
      </c>
      <c r="J404" s="5">
        <f>'raw data'!D404</f>
        <v>-0.59</v>
      </c>
      <c r="K404" s="3">
        <f>'raw data'!AC404</f>
        <v>0</v>
      </c>
      <c r="L404" s="5">
        <f t="shared" si="42"/>
        <v>36.16319508738968</v>
      </c>
      <c r="M404" s="5">
        <f t="shared" si="36"/>
        <v>37.01019508738968</v>
      </c>
      <c r="N404" s="5">
        <f t="shared" si="37"/>
        <v>0.4161743055879119</v>
      </c>
      <c r="O404" s="5">
        <f t="shared" si="38"/>
        <v>38.258718004153415</v>
      </c>
      <c r="P404" s="5">
        <f t="shared" si="39"/>
        <v>35.76167217062595</v>
      </c>
      <c r="Q404" s="4">
        <f t="shared" si="40"/>
        <v>0</v>
      </c>
      <c r="R404" s="4">
        <f t="shared" si="41"/>
        <v>23.423921354628884</v>
      </c>
    </row>
    <row r="405" spans="1:18" ht="12.75">
      <c r="A405" s="4">
        <f>'raw data'!H405</f>
        <v>402</v>
      </c>
      <c r="B405" s="10">
        <f>'raw data'!U405</f>
        <v>43626</v>
      </c>
      <c r="C405" s="4">
        <f>'raw data'!R405</f>
        <v>0</v>
      </c>
      <c r="D405" s="1">
        <f>'raw data'!Z405</f>
        <v>-9250</v>
      </c>
      <c r="E405" s="1">
        <f>'raw data'!AA405</f>
        <v>257500</v>
      </c>
      <c r="F405" s="2">
        <f>'raw data'!AB405</f>
        <v>640.5472636815921</v>
      </c>
      <c r="G405" s="4">
        <f>'raw data'!A405</f>
        <v>-12.8</v>
      </c>
      <c r="H405" s="4">
        <f>'raw data'!B405</f>
        <v>-8.96</v>
      </c>
      <c r="I405" s="4">
        <f>'raw data'!C405</f>
        <v>-0.64</v>
      </c>
      <c r="J405" s="5">
        <f>'raw data'!D405</f>
        <v>-0.6000000000000001</v>
      </c>
      <c r="K405" s="3">
        <f>'raw data'!AC405</f>
        <v>0</v>
      </c>
      <c r="L405" s="5">
        <f t="shared" si="42"/>
        <v>35.56319508738968</v>
      </c>
      <c r="M405" s="5">
        <f t="shared" si="36"/>
        <v>36.95369508738968</v>
      </c>
      <c r="N405" s="5">
        <f t="shared" si="37"/>
        <v>0.5241682634622737</v>
      </c>
      <c r="O405" s="5">
        <f t="shared" si="38"/>
        <v>38.526199877776506</v>
      </c>
      <c r="P405" s="5">
        <f t="shared" si="39"/>
        <v>35.38119029700286</v>
      </c>
      <c r="Q405" s="4">
        <f t="shared" si="40"/>
        <v>-0.6000000000000001</v>
      </c>
      <c r="R405" s="4">
        <f t="shared" si="41"/>
        <v>22.823921354628883</v>
      </c>
    </row>
    <row r="406" spans="1:18" ht="12.75">
      <c r="A406" s="4">
        <f>'raw data'!H406</f>
        <v>403</v>
      </c>
      <c r="B406" s="10">
        <f>'raw data'!U406</f>
        <v>43636</v>
      </c>
      <c r="C406" s="4">
        <f>'raw data'!R406</f>
        <v>0</v>
      </c>
      <c r="D406" s="1">
        <f>'raw data'!Z406</f>
        <v>2750</v>
      </c>
      <c r="E406" s="1">
        <f>'raw data'!AA406</f>
        <v>260250</v>
      </c>
      <c r="F406" s="2">
        <f>'raw data'!AB406</f>
        <v>645.7816377171216</v>
      </c>
      <c r="G406" s="4">
        <f>'raw data'!A406</f>
        <v>3.8</v>
      </c>
      <c r="H406" s="4">
        <f>'raw data'!B406</f>
        <v>2.66</v>
      </c>
      <c r="I406" s="4">
        <f>'raw data'!C406</f>
        <v>0.19</v>
      </c>
      <c r="J406" s="5">
        <f>'raw data'!D406</f>
        <v>0.58</v>
      </c>
      <c r="K406" s="3">
        <f>'raw data'!AC406</f>
        <v>0</v>
      </c>
      <c r="L406" s="5">
        <f t="shared" si="42"/>
        <v>36.14319508738968</v>
      </c>
      <c r="M406" s="5">
        <f t="shared" si="36"/>
        <v>36.91819508738969</v>
      </c>
      <c r="N406" s="5">
        <f t="shared" si="37"/>
        <v>0.5544983508114657</v>
      </c>
      <c r="O406" s="5">
        <f t="shared" si="38"/>
        <v>38.58169013982409</v>
      </c>
      <c r="P406" s="5">
        <f t="shared" si="39"/>
        <v>35.25470003495529</v>
      </c>
      <c r="Q406" s="4">
        <f t="shared" si="40"/>
        <v>0.58</v>
      </c>
      <c r="R406" s="4">
        <f t="shared" si="41"/>
        <v>23.40392135462888</v>
      </c>
    </row>
    <row r="407" spans="1:18" ht="12.75">
      <c r="A407" s="4">
        <f>'raw data'!H407</f>
        <v>404</v>
      </c>
      <c r="B407" s="10">
        <f>'raw data'!U407</f>
        <v>43644</v>
      </c>
      <c r="C407" s="4">
        <f>'raw data'!R407</f>
        <v>1</v>
      </c>
      <c r="D407" s="1">
        <f>'raw data'!Z407</f>
        <v>13625</v>
      </c>
      <c r="E407" s="1">
        <f>'raw data'!AA407</f>
        <v>273875</v>
      </c>
      <c r="F407" s="2">
        <f>'raw data'!AB407</f>
        <v>677.9084158415842</v>
      </c>
      <c r="G407" s="4">
        <f>'raw data'!A407</f>
        <v>18.6</v>
      </c>
      <c r="H407" s="4">
        <f>'raw data'!B407</f>
        <v>13.020000000000001</v>
      </c>
      <c r="I407" s="4">
        <f>'raw data'!C407</f>
        <v>0.93</v>
      </c>
      <c r="J407" s="5">
        <f>'raw data'!D407</f>
        <v>1.22</v>
      </c>
      <c r="K407" s="3">
        <f>'raw data'!AC407</f>
        <v>0</v>
      </c>
      <c r="L407" s="5">
        <f t="shared" si="42"/>
        <v>37.36319508738968</v>
      </c>
      <c r="M407" s="5">
        <f>AVERAGE(L388:L407)</f>
        <v>36.91019508738969</v>
      </c>
      <c r="N407" s="5">
        <f>STDEV(L388:L407)</f>
        <v>0.5464054788967845</v>
      </c>
      <c r="O407" s="5">
        <f>M407+$O$421*N407</f>
        <v>38.54941152408004</v>
      </c>
      <c r="P407" s="5">
        <f aca="true" t="shared" si="43" ref="P407:P419">M407-$O$421*N407</f>
        <v>35.270978650699334</v>
      </c>
      <c r="Q407" s="4">
        <f>IF(O406&gt;O405,J407,0)</f>
        <v>1.22</v>
      </c>
      <c r="R407" s="4">
        <f>R406+Q407</f>
        <v>24.62392135462888</v>
      </c>
    </row>
    <row r="408" spans="1:18" ht="12.75">
      <c r="A408" s="4">
        <f>'raw data'!H408</f>
        <v>405</v>
      </c>
      <c r="B408" s="10">
        <f>'raw data'!U408</f>
        <v>43655</v>
      </c>
      <c r="C408" s="4">
        <f>'raw data'!R408</f>
        <v>1</v>
      </c>
      <c r="D408" s="1">
        <f>'raw data'!Z408</f>
        <v>6000</v>
      </c>
      <c r="E408" s="1">
        <f>'raw data'!AA408</f>
        <v>279875</v>
      </c>
      <c r="F408" s="2">
        <f>'raw data'!AB408</f>
        <v>691.0493827160494</v>
      </c>
      <c r="G408" s="4">
        <f>'raw data'!A408</f>
        <v>8</v>
      </c>
      <c r="H408" s="4">
        <f>'raw data'!B408</f>
        <v>5.6000000000000005</v>
      </c>
      <c r="I408" s="4">
        <f>'raw data'!C408</f>
        <v>0.4</v>
      </c>
      <c r="J408" s="5">
        <f>'raw data'!D408</f>
        <v>0.38</v>
      </c>
      <c r="K408" s="3">
        <f>'raw data'!AC408</f>
        <v>0</v>
      </c>
      <c r="L408" s="5">
        <f t="shared" si="42"/>
        <v>37.74319508738968</v>
      </c>
      <c r="M408" s="5">
        <f>AVERAGE(L389:L408)</f>
        <v>36.92169508738969</v>
      </c>
      <c r="N408" s="5">
        <f>STDEV(L389:L408)</f>
        <v>0.5619634282912408</v>
      </c>
      <c r="O408" s="5">
        <f>M408+$O$421*N408</f>
        <v>38.607585372263415</v>
      </c>
      <c r="P408" s="5">
        <f t="shared" si="43"/>
        <v>35.23580480251597</v>
      </c>
      <c r="Q408" s="4">
        <f>IF(O407&gt;O406,J408,0)</f>
        <v>0</v>
      </c>
      <c r="R408" s="4">
        <f>R407+Q408</f>
        <v>24.62392135462888</v>
      </c>
    </row>
    <row r="409" spans="1:18" ht="12.75">
      <c r="A409" s="4">
        <f>'raw data'!H409</f>
        <v>406</v>
      </c>
      <c r="B409" s="10">
        <f>'raw data'!U409</f>
        <v>43656</v>
      </c>
      <c r="C409" s="4">
        <f>'raw data'!R409</f>
        <v>0</v>
      </c>
      <c r="D409" s="1">
        <f>'raw data'!Z409</f>
        <v>-3625</v>
      </c>
      <c r="E409" s="1">
        <f>'raw data'!AA409</f>
        <v>276250</v>
      </c>
      <c r="F409" s="2">
        <f>'raw data'!AB409</f>
        <v>680.4187192118227</v>
      </c>
      <c r="G409" s="4">
        <f>'raw data'!A409</f>
        <v>-4.8</v>
      </c>
      <c r="H409" s="4">
        <f>'raw data'!B409</f>
        <v>-3.36</v>
      </c>
      <c r="I409" s="4">
        <f>'raw data'!C409</f>
        <v>-0.24</v>
      </c>
      <c r="J409" s="5">
        <f>'raw data'!D409</f>
        <v>-0.24</v>
      </c>
      <c r="K409" s="3">
        <f>'raw data'!AC409</f>
        <v>0</v>
      </c>
      <c r="L409" s="5">
        <f t="shared" si="42"/>
        <v>37.50319508738968</v>
      </c>
      <c r="M409" s="5">
        <f>AVERAGE(L390:L409)</f>
        <v>36.925195087389696</v>
      </c>
      <c r="N409" s="5">
        <f>STDEV(L390:L409)</f>
        <v>0.5655235115406474</v>
      </c>
      <c r="O409" s="5">
        <f>M409+$O$421*N409</f>
        <v>38.62176562201164</v>
      </c>
      <c r="P409" s="5">
        <f t="shared" si="43"/>
        <v>35.228624552767755</v>
      </c>
      <c r="Q409" s="4">
        <f>IF(O408&gt;O407,J409,0)</f>
        <v>-0.24</v>
      </c>
      <c r="R409" s="4">
        <f>R408+Q409</f>
        <v>24.38392135462888</v>
      </c>
    </row>
    <row r="410" spans="1:18" ht="12.75">
      <c r="A410" s="4">
        <f>'raw data'!H410</f>
        <v>407</v>
      </c>
      <c r="B410" s="10">
        <f>'raw data'!U410</f>
        <v>43658</v>
      </c>
      <c r="C410" s="4">
        <f>'raw data'!R410</f>
        <v>0</v>
      </c>
      <c r="D410" s="1">
        <f>'raw data'!Z410</f>
        <v>-2250</v>
      </c>
      <c r="E410" s="1">
        <f>'raw data'!AA410</f>
        <v>274000</v>
      </c>
      <c r="F410" s="2">
        <f>'raw data'!AB410</f>
        <v>673.2186732186732</v>
      </c>
      <c r="G410" s="4">
        <f>'raw data'!A410</f>
        <v>-3</v>
      </c>
      <c r="H410" s="4">
        <f>'raw data'!B410</f>
        <v>-2.1</v>
      </c>
      <c r="I410" s="4">
        <f>'raw data'!C410</f>
        <v>-0.15</v>
      </c>
      <c r="J410" s="5">
        <f>'raw data'!D410</f>
        <v>-0.15</v>
      </c>
      <c r="K410" s="3">
        <f>'raw data'!AC410</f>
        <v>0</v>
      </c>
      <c r="L410" s="5">
        <f t="shared" si="42"/>
        <v>37.35319508738968</v>
      </c>
      <c r="M410" s="5">
        <f>AVERAGE(L391:L410)</f>
        <v>36.94219508738969</v>
      </c>
      <c r="N410" s="5">
        <f>STDEV(L391:L410)</f>
        <v>0.5733640342657316</v>
      </c>
      <c r="O410" s="5">
        <f>M410+$O$421*N410</f>
        <v>38.66228719018689</v>
      </c>
      <c r="P410" s="5">
        <f t="shared" si="43"/>
        <v>35.222102984592496</v>
      </c>
      <c r="Q410" s="4">
        <f>IF(O409&gt;O408,J410,0)</f>
        <v>-0.15</v>
      </c>
      <c r="R410" s="4">
        <f>R409+Q410</f>
        <v>24.233921354628883</v>
      </c>
    </row>
    <row r="411" spans="1:18" ht="12.75">
      <c r="A411" s="4">
        <f>'raw data'!H411</f>
        <v>408</v>
      </c>
      <c r="B411" s="10">
        <f>'raw data'!U411</f>
        <v>43661</v>
      </c>
      <c r="C411" s="4">
        <f>'raw data'!R411</f>
        <v>0</v>
      </c>
      <c r="D411" s="1">
        <f>'raw data'!Z411</f>
        <v>-500</v>
      </c>
      <c r="E411" s="1">
        <f>'raw data'!AA411</f>
        <v>273500</v>
      </c>
      <c r="F411" s="2">
        <f>'raw data'!AB411</f>
        <v>670.343137254902</v>
      </c>
      <c r="G411" s="4">
        <f>'raw data'!A411</f>
        <v>-0.6</v>
      </c>
      <c r="H411" s="4">
        <f>'raw data'!B411</f>
        <v>-0.42</v>
      </c>
      <c r="I411" s="4">
        <f>'raw data'!C411</f>
        <v>-0.03</v>
      </c>
      <c r="J411" s="5">
        <f>'raw data'!D411</f>
        <v>0.04</v>
      </c>
      <c r="K411" s="3">
        <f>'raw data'!AC411</f>
        <v>0</v>
      </c>
      <c r="L411" s="5">
        <f t="shared" si="42"/>
        <v>37.39319508738968</v>
      </c>
      <c r="M411" s="5">
        <f>AVERAGE(L392:L411)</f>
        <v>36.92619508738969</v>
      </c>
      <c r="N411" s="5">
        <f>STDEV(L392:L411)</f>
        <v>0.5548835819103721</v>
      </c>
      <c r="O411" s="5">
        <f>M411+$O$421*N411</f>
        <v>38.5908458331208</v>
      </c>
      <c r="P411" s="5">
        <f t="shared" si="43"/>
        <v>35.26154434165857</v>
      </c>
      <c r="Q411" s="4">
        <f>IF(O410&gt;O409,J411,0)</f>
        <v>0.04</v>
      </c>
      <c r="R411" s="4">
        <f>R410+Q411</f>
        <v>24.273921354628882</v>
      </c>
    </row>
    <row r="412" spans="1:18" ht="12.75">
      <c r="A412" s="4">
        <f>'raw data'!H412</f>
        <v>409</v>
      </c>
      <c r="B412" s="10">
        <f>'raw data'!U412</f>
        <v>43696</v>
      </c>
      <c r="C412" s="4">
        <f>'raw data'!R412</f>
        <v>0</v>
      </c>
      <c r="D412" s="1">
        <f>'raw data'!Z412</f>
        <v>2750</v>
      </c>
      <c r="E412" s="1">
        <f>'raw data'!AA412</f>
        <v>276250</v>
      </c>
      <c r="F412" s="2">
        <f>'raw data'!AB412</f>
        <v>675.4278728606357</v>
      </c>
      <c r="G412" s="4">
        <f>'raw data'!A412</f>
        <v>3.8</v>
      </c>
      <c r="H412" s="4">
        <f>'raw data'!B412</f>
        <v>2.66</v>
      </c>
      <c r="I412" s="4">
        <f>'raw data'!C412</f>
        <v>0.19</v>
      </c>
      <c r="J412" s="5">
        <f>'raw data'!D412</f>
        <v>0.19</v>
      </c>
      <c r="K412" s="3">
        <f>'raw data'!AC412</f>
        <v>0</v>
      </c>
      <c r="L412" s="5">
        <f t="shared" si="42"/>
        <v>37.583195087389676</v>
      </c>
      <c r="M412" s="5">
        <f>AVERAGE(L393:L412)</f>
        <v>36.923195087389686</v>
      </c>
      <c r="N412" s="5">
        <f>STDEV(L393:L412)</f>
        <v>0.550951330356005</v>
      </c>
      <c r="O412" s="5">
        <f>M412+$O$421*N412</f>
        <v>38.5760490784577</v>
      </c>
      <c r="P412" s="5">
        <f t="shared" si="43"/>
        <v>35.27034109632167</v>
      </c>
      <c r="Q412" s="4">
        <f>IF(O411&gt;O410,J412,0)</f>
        <v>0</v>
      </c>
      <c r="R412" s="4">
        <f>R411+Q412</f>
        <v>24.273921354628882</v>
      </c>
    </row>
    <row r="413" spans="1:18" ht="12.75">
      <c r="A413" s="4">
        <f>'raw data'!H413</f>
        <v>410</v>
      </c>
      <c r="B413" s="10">
        <f>'raw data'!U413</f>
        <v>43711</v>
      </c>
      <c r="C413" s="4">
        <f>'raw data'!R413</f>
        <v>1</v>
      </c>
      <c r="D413" s="1">
        <f>'raw data'!Z413</f>
        <v>13500</v>
      </c>
      <c r="E413" s="1">
        <f>'raw data'!AA413</f>
        <v>289750</v>
      </c>
      <c r="F413" s="2">
        <f>'raw data'!AB413</f>
        <v>706.7073170731708</v>
      </c>
      <c r="G413" s="4">
        <f>'raw data'!A413</f>
        <v>18.6</v>
      </c>
      <c r="H413" s="4">
        <f>'raw data'!B413</f>
        <v>13.020000000000001</v>
      </c>
      <c r="I413" s="4">
        <f>'raw data'!C413</f>
        <v>0.93</v>
      </c>
      <c r="J413" s="5">
        <f>'raw data'!D413</f>
        <v>0.82</v>
      </c>
      <c r="K413" s="3">
        <f>'raw data'!AC413</f>
        <v>0</v>
      </c>
      <c r="L413" s="5">
        <f t="shared" si="42"/>
        <v>38.403195087389676</v>
      </c>
      <c r="M413" s="5">
        <f>AVERAGE(L394:L413)</f>
        <v>36.98469508738968</v>
      </c>
      <c r="N413" s="5">
        <f>STDEV(L394:L413)</f>
        <v>0.6415300378576845</v>
      </c>
      <c r="O413" s="5">
        <f>M413+$O$421*N413</f>
        <v>38.909285200962735</v>
      </c>
      <c r="P413" s="5">
        <f t="shared" si="43"/>
        <v>35.06010497381663</v>
      </c>
      <c r="Q413" s="4">
        <f>IF(O412&gt;O411,J413,0)</f>
        <v>0</v>
      </c>
      <c r="R413" s="4">
        <f>R412+Q413</f>
        <v>24.273921354628882</v>
      </c>
    </row>
    <row r="414" spans="1:18" ht="12.75">
      <c r="A414" s="4">
        <f>'raw data'!H414</f>
        <v>411</v>
      </c>
      <c r="B414" s="10">
        <f>'raw data'!U414</f>
        <v>43724</v>
      </c>
      <c r="C414" s="4">
        <f>'raw data'!R414</f>
        <v>1</v>
      </c>
      <c r="D414" s="1">
        <f>'raw data'!Z414</f>
        <v>-1625</v>
      </c>
      <c r="E414" s="1">
        <f>'raw data'!AA414</f>
        <v>288125</v>
      </c>
      <c r="F414" s="2">
        <f>'raw data'!AB414</f>
        <v>701.0340632603406</v>
      </c>
      <c r="G414" s="4">
        <f>'raw data'!A414</f>
        <v>-2.2</v>
      </c>
      <c r="H414" s="4">
        <f>'raw data'!B414</f>
        <v>-1.54</v>
      </c>
      <c r="I414" s="4">
        <f>'raw data'!C414</f>
        <v>-0.11</v>
      </c>
      <c r="J414" s="5">
        <f>'raw data'!D414</f>
        <v>-0.06</v>
      </c>
      <c r="K414" s="3">
        <f>'raw data'!AC414</f>
        <v>0</v>
      </c>
      <c r="L414" s="5">
        <f t="shared" si="42"/>
        <v>38.343195087389674</v>
      </c>
      <c r="M414" s="5">
        <f>AVERAGE(L395:L414)</f>
        <v>37.04969508738968</v>
      </c>
      <c r="N414" s="5">
        <f>STDEV(L395:L414)</f>
        <v>0.7099760930000217</v>
      </c>
      <c r="O414" s="5">
        <f>M414+$O$421*N414</f>
        <v>39.17962336638975</v>
      </c>
      <c r="P414" s="5">
        <f t="shared" si="43"/>
        <v>34.91976680838961</v>
      </c>
      <c r="Q414" s="4">
        <f>IF(O413&gt;O412,J414,0)</f>
        <v>-0.06</v>
      </c>
      <c r="R414" s="4">
        <f>R413+Q414</f>
        <v>24.213921354628884</v>
      </c>
    </row>
    <row r="415" spans="1:18" ht="12.75">
      <c r="A415" s="4">
        <f>'raw data'!H415</f>
        <v>412</v>
      </c>
      <c r="B415" s="10">
        <f>'raw data'!U415</f>
        <v>43728</v>
      </c>
      <c r="C415" s="4">
        <f>'raw data'!R415</f>
        <v>1</v>
      </c>
      <c r="D415" s="1">
        <f>'raw data'!Z415</f>
        <v>-3125</v>
      </c>
      <c r="E415" s="1">
        <f>'raw data'!AA415</f>
        <v>285000</v>
      </c>
      <c r="F415" s="2">
        <f>'raw data'!AB415</f>
        <v>691.747572815534</v>
      </c>
      <c r="G415" s="4">
        <f>'raw data'!A415</f>
        <v>-4.2</v>
      </c>
      <c r="H415" s="4">
        <f>'raw data'!B415</f>
        <v>-2.94</v>
      </c>
      <c r="I415" s="4">
        <f>'raw data'!C415</f>
        <v>-0.21</v>
      </c>
      <c r="J415" s="5">
        <f>'raw data'!D415</f>
        <v>-0.23</v>
      </c>
      <c r="K415" s="3">
        <f>'raw data'!AC415</f>
        <v>0</v>
      </c>
      <c r="L415" s="5">
        <f t="shared" si="42"/>
        <v>38.11319508738968</v>
      </c>
      <c r="M415" s="5">
        <f>AVERAGE(L396:L415)</f>
        <v>37.116195087389684</v>
      </c>
      <c r="N415" s="5">
        <f>STDEV(L396:L415)</f>
        <v>0.745118146760348</v>
      </c>
      <c r="O415" s="5">
        <f>M415+$O$421*N415</f>
        <v>39.35154952767073</v>
      </c>
      <c r="P415" s="5">
        <f t="shared" si="43"/>
        <v>34.88084064710864</v>
      </c>
      <c r="Q415" s="4">
        <f>IF(O414&gt;O413,J415,0)</f>
        <v>-0.23</v>
      </c>
      <c r="R415" s="4">
        <f>R414+Q415</f>
        <v>23.983921354628883</v>
      </c>
    </row>
    <row r="416" spans="1:18" ht="12.75">
      <c r="A416" s="4">
        <f>'raw data'!H416</f>
        <v>413</v>
      </c>
      <c r="B416" s="10">
        <f>'raw data'!U416</f>
        <v>43746</v>
      </c>
      <c r="C416" s="4">
        <f>'raw data'!R416</f>
        <v>1</v>
      </c>
      <c r="D416" s="1">
        <f>'raw data'!Z416</f>
        <v>13750</v>
      </c>
      <c r="E416" s="1">
        <f>'raw data'!AA416</f>
        <v>298750</v>
      </c>
      <c r="F416" s="2">
        <f>'raw data'!AB416</f>
        <v>723.3656174334141</v>
      </c>
      <c r="G416" s="4">
        <f>'raw data'!A416</f>
        <v>19</v>
      </c>
      <c r="H416" s="4">
        <f>'raw data'!B416</f>
        <v>13.299999999999999</v>
      </c>
      <c r="I416" s="4">
        <f>'raw data'!C416</f>
        <v>0.95</v>
      </c>
      <c r="J416" s="5">
        <f>'raw data'!D416</f>
        <v>0.76</v>
      </c>
      <c r="K416" s="3">
        <f>'raw data'!AC416</f>
        <v>0</v>
      </c>
      <c r="L416" s="5">
        <f t="shared" si="42"/>
        <v>38.873195087389675</v>
      </c>
      <c r="M416" s="5">
        <f>AVERAGE(L397:L416)</f>
        <v>37.21269508738968</v>
      </c>
      <c r="N416" s="5">
        <f>STDEV(L397:L416)</f>
        <v>0.8404164068139679</v>
      </c>
      <c r="O416" s="5">
        <f>M416+$O$421*N416</f>
        <v>39.733944307831585</v>
      </c>
      <c r="P416" s="5">
        <f t="shared" si="43"/>
        <v>34.69144586694778</v>
      </c>
      <c r="Q416" s="4">
        <f>IF(O415&gt;O414,J416,0)</f>
        <v>0.76</v>
      </c>
      <c r="R416" s="4">
        <f>R415+Q416</f>
        <v>24.743921354628885</v>
      </c>
    </row>
    <row r="417" spans="1:18" ht="12.75">
      <c r="A417" s="4">
        <f>'raw data'!H417</f>
        <v>414</v>
      </c>
      <c r="B417" s="10">
        <f>'raw data'!U417</f>
        <v>43775</v>
      </c>
      <c r="C417" s="4">
        <f>'raw data'!R417</f>
        <v>1</v>
      </c>
      <c r="D417" s="1">
        <f>'raw data'!Z417</f>
        <v>6125</v>
      </c>
      <c r="E417" s="1">
        <f>'raw data'!AA417</f>
        <v>304875</v>
      </c>
      <c r="F417" s="2">
        <f>'raw data'!AB417</f>
        <v>736.4130434782609</v>
      </c>
      <c r="G417" s="4">
        <f>'raw data'!A417</f>
        <v>8</v>
      </c>
      <c r="H417" s="4">
        <f>'raw data'!B417</f>
        <v>5.6000000000000005</v>
      </c>
      <c r="I417" s="4">
        <f>'raw data'!C417</f>
        <v>0.4</v>
      </c>
      <c r="J417" s="5">
        <f>'raw data'!D417</f>
        <v>0.47</v>
      </c>
      <c r="K417" s="3">
        <f>'raw data'!AC417</f>
        <v>0</v>
      </c>
      <c r="L417" s="5">
        <f t="shared" si="42"/>
        <v>39.343195087389674</v>
      </c>
      <c r="M417" s="5">
        <f>AVERAGE(L398:L417)</f>
        <v>37.33369508738968</v>
      </c>
      <c r="N417" s="5">
        <f>STDEV(L398:L417)</f>
        <v>0.9619633158559768</v>
      </c>
      <c r="O417" s="5">
        <f>M417+$O$421*N417</f>
        <v>40.21958503495761</v>
      </c>
      <c r="P417" s="5">
        <f t="shared" si="43"/>
        <v>34.447805139821746</v>
      </c>
      <c r="Q417" s="4">
        <f>IF(O416&gt;O415,J417,0)</f>
        <v>0.47</v>
      </c>
      <c r="R417" s="4">
        <f>R416+Q417</f>
        <v>25.213921354628884</v>
      </c>
    </row>
    <row r="418" spans="1:18" ht="12.75">
      <c r="A418" s="4">
        <f>'raw data'!H418</f>
        <v>415</v>
      </c>
      <c r="B418" s="10">
        <f>'raw data'!U418</f>
        <v>43776</v>
      </c>
      <c r="C418" s="4">
        <f>'raw data'!R418</f>
        <v>0</v>
      </c>
      <c r="D418" s="1">
        <f>'raw data'!Z418</f>
        <v>2125</v>
      </c>
      <c r="E418" s="1">
        <f>'raw data'!AA418</f>
        <v>307000</v>
      </c>
      <c r="F418" s="2">
        <f>'raw data'!AB418</f>
        <v>739.7590361445783</v>
      </c>
      <c r="G418" s="4">
        <f>'raw data'!A418</f>
        <v>2.8000000000000003</v>
      </c>
      <c r="H418" s="4">
        <f>'raw data'!B418</f>
        <v>1.9600000000000002</v>
      </c>
      <c r="I418" s="4">
        <f>'raw data'!C418</f>
        <v>0.14</v>
      </c>
      <c r="J418" s="5">
        <f>'raw data'!D418</f>
        <v>0.13</v>
      </c>
      <c r="K418" s="3">
        <f>'raw data'!AC418</f>
        <v>0</v>
      </c>
      <c r="L418" s="5">
        <f t="shared" si="42"/>
        <v>39.473195087389676</v>
      </c>
      <c r="M418" s="5">
        <f>AVERAGE(L399:L418)</f>
        <v>37.48219508738968</v>
      </c>
      <c r="N418" s="5">
        <f>STDEV(L399:L418)</f>
        <v>1.052035120486401</v>
      </c>
      <c r="O418" s="5">
        <f>M418+$O$421*N418</f>
        <v>40.63830044884888</v>
      </c>
      <c r="P418" s="5">
        <f t="shared" si="43"/>
        <v>34.32608972593047</v>
      </c>
      <c r="Q418" s="4">
        <f>IF(O417&gt;O416,J418,0)</f>
        <v>0.13</v>
      </c>
      <c r="R418" s="4">
        <f>R417+Q418</f>
        <v>25.343921354628883</v>
      </c>
    </row>
    <row r="419" spans="1:18" ht="12.75">
      <c r="A419" s="4">
        <f>'raw data'!H419</f>
        <v>416</v>
      </c>
      <c r="B419" s="10">
        <f>'raw data'!U419</f>
        <v>43781</v>
      </c>
      <c r="C419" s="4">
        <f>'raw data'!R419</f>
        <v>0</v>
      </c>
      <c r="D419" s="1">
        <f>'raw data'!Z419</f>
        <v>5500</v>
      </c>
      <c r="E419" s="1">
        <f>'raw data'!AA419</f>
        <v>312500</v>
      </c>
      <c r="F419" s="2">
        <f>'raw data'!AB419</f>
        <v>751.2019230769231</v>
      </c>
      <c r="G419" s="4">
        <f>'raw data'!A419</f>
        <v>7.199999999999999</v>
      </c>
      <c r="H419" s="4">
        <f>'raw data'!B419</f>
        <v>5.04</v>
      </c>
      <c r="I419" s="4">
        <f>'raw data'!C419</f>
        <v>0.36</v>
      </c>
      <c r="J419" s="5">
        <f>'raw data'!D419</f>
        <v>0.35</v>
      </c>
      <c r="K419" s="3">
        <f>'raw data'!AC419</f>
        <v>0</v>
      </c>
      <c r="L419" s="5">
        <f t="shared" si="42"/>
        <v>39.82319508738968</v>
      </c>
      <c r="M419" s="5">
        <f>AVERAGE(L400:L419)</f>
        <v>37.647195087389676</v>
      </c>
      <c r="N419" s="5">
        <f>STDEV(L400:L419)</f>
        <v>1.1481078254882524</v>
      </c>
      <c r="O419" s="5">
        <f>M419+$O$421*N419</f>
        <v>41.091518563854436</v>
      </c>
      <c r="P419" s="5">
        <f t="shared" si="43"/>
        <v>34.202871610924916</v>
      </c>
      <c r="Q419" s="4">
        <f>IF(O418&gt;O417,J419,0)</f>
        <v>0.35</v>
      </c>
      <c r="R419" s="4">
        <f>R418+Q419</f>
        <v>25.693921354628884</v>
      </c>
    </row>
    <row r="421" spans="15:16" ht="12.75">
      <c r="O421" s="4">
        <v>3</v>
      </c>
      <c r="P421" s="4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3"/>
  <sheetViews>
    <sheetView zoomScale="108" zoomScaleNormal="108" zoomScalePageLayoutView="0" workbookViewId="0" topLeftCell="A403">
      <selection activeCell="AB424" sqref="AB424"/>
    </sheetView>
  </sheetViews>
  <sheetFormatPr defaultColWidth="11.57421875" defaultRowHeight="12.75"/>
  <cols>
    <col min="1" max="3" width="11.57421875" style="11" customWidth="1"/>
    <col min="4" max="5" width="11.00390625" style="11" customWidth="1"/>
    <col min="6" max="6" width="14.57421875" style="12" customWidth="1"/>
    <col min="7" max="7" width="14.28125" style="12" customWidth="1"/>
    <col min="8" max="8" width="11.57421875" style="11" customWidth="1"/>
    <col min="9" max="9" width="6.00390625" style="13" customWidth="1"/>
    <col min="10" max="10" width="9.57421875" style="11" customWidth="1"/>
    <col min="11" max="11" width="9.421875" style="12" customWidth="1"/>
    <col min="12" max="13" width="8.57421875" style="11" customWidth="1"/>
    <col min="14" max="14" width="8.421875" style="11" customWidth="1"/>
    <col min="15" max="15" width="8.140625" style="11" customWidth="1"/>
    <col min="16" max="16" width="10.57421875" style="12" customWidth="1"/>
    <col min="17" max="17" width="13.7109375" style="12" customWidth="1"/>
    <col min="18" max="18" width="10.00390625" style="11" customWidth="1"/>
    <col min="19" max="19" width="8.00390625" style="11" customWidth="1"/>
    <col min="20" max="20" width="7.7109375" style="11" customWidth="1"/>
    <col min="21" max="21" width="9.28125" style="11" customWidth="1"/>
    <col min="22" max="22" width="11.57421875" style="11" customWidth="1"/>
    <col min="23" max="23" width="9.421875" style="12" customWidth="1"/>
    <col min="24" max="24" width="17.8515625" style="11" customWidth="1"/>
    <col min="25" max="25" width="14.8515625" style="14" customWidth="1"/>
    <col min="26" max="26" width="17.57421875" style="14" customWidth="1"/>
    <col min="27" max="27" width="23.28125" style="14" customWidth="1"/>
    <col min="28" max="28" width="24.28125" style="11" customWidth="1"/>
    <col min="29" max="30" width="11.57421875" style="15" customWidth="1"/>
    <col min="31" max="40" width="11.57421875" style="11" customWidth="1"/>
    <col min="41" max="41" width="6.421875" style="11" customWidth="1"/>
    <col min="42" max="42" width="6.140625" style="11" customWidth="1"/>
    <col min="43" max="255" width="11.57421875" style="11" customWidth="1"/>
  </cols>
  <sheetData>
    <row r="1" spans="1:29" ht="12.75">
      <c r="A1" s="11" t="s">
        <v>6</v>
      </c>
      <c r="B1" s="11" t="s">
        <v>6</v>
      </c>
      <c r="C1" s="11" t="s">
        <v>12</v>
      </c>
      <c r="D1" s="11" t="s">
        <v>13</v>
      </c>
      <c r="E1" s="11" t="s">
        <v>14</v>
      </c>
      <c r="F1" s="12" t="s">
        <v>15</v>
      </c>
      <c r="G1" s="12" t="s">
        <v>16</v>
      </c>
      <c r="H1" s="11" t="s">
        <v>0</v>
      </c>
      <c r="K1" s="12" t="s">
        <v>17</v>
      </c>
      <c r="P1" s="12" t="s">
        <v>18</v>
      </c>
      <c r="Q1" s="12" t="s">
        <v>19</v>
      </c>
      <c r="R1" s="11" t="s">
        <v>20</v>
      </c>
      <c r="U1" s="11" t="s">
        <v>1</v>
      </c>
      <c r="V1" s="11" t="s">
        <v>21</v>
      </c>
      <c r="W1" s="12" t="s">
        <v>22</v>
      </c>
      <c r="X1" s="11" t="s">
        <v>23</v>
      </c>
      <c r="Y1" s="14" t="s">
        <v>24</v>
      </c>
      <c r="Z1" s="14" t="s">
        <v>3</v>
      </c>
      <c r="AA1" s="14" t="s">
        <v>4</v>
      </c>
      <c r="AB1" s="11" t="s">
        <v>5</v>
      </c>
      <c r="AC1" s="15" t="s">
        <v>25</v>
      </c>
    </row>
    <row r="2" spans="1:17" ht="12.75">
      <c r="A2" s="11" t="s">
        <v>9</v>
      </c>
      <c r="B2" s="11" t="s">
        <v>26</v>
      </c>
      <c r="C2" s="11" t="s">
        <v>27</v>
      </c>
      <c r="F2" s="12">
        <v>100</v>
      </c>
      <c r="G2" s="12">
        <v>100</v>
      </c>
      <c r="Q2" s="12">
        <v>100</v>
      </c>
    </row>
    <row r="3" spans="1:28" ht="12.75">
      <c r="A3" s="11">
        <f aca="true" t="shared" si="0" ref="A3:A66">C3*20</f>
        <v>1.2</v>
      </c>
      <c r="B3" s="11">
        <f aca="true" t="shared" si="1" ref="B3:B66">C3*14</f>
        <v>0.84</v>
      </c>
      <c r="C3" s="11">
        <v>0.06</v>
      </c>
      <c r="D3" s="11">
        <v>0.06</v>
      </c>
      <c r="E3" s="11">
        <f>D3</f>
        <v>0.06</v>
      </c>
      <c r="F3" s="12">
        <f aca="true" t="shared" si="2" ref="F3:F66">B3+F2</f>
        <v>100.84</v>
      </c>
      <c r="G3" s="12">
        <f aca="true" t="shared" si="3" ref="G3:G66">G2+A3</f>
        <v>101.2</v>
      </c>
      <c r="H3" s="11">
        <v>1</v>
      </c>
      <c r="I3" s="13">
        <f aca="true" t="shared" si="4" ref="I3:I66">IF(OR(C3&gt;0,C3=0),1,0)</f>
        <v>1</v>
      </c>
      <c r="J3" s="11">
        <f>SUM(I$3:I3)</f>
        <v>1</v>
      </c>
      <c r="K3" s="12">
        <f aca="true" t="shared" si="5" ref="K3:K66">J3/H3*100</f>
        <v>100</v>
      </c>
      <c r="L3" s="11">
        <f aca="true" t="shared" si="6" ref="L3:L66">IF(C3&gt;0,C3,0)</f>
        <v>0.06</v>
      </c>
      <c r="M3" s="11">
        <f aca="true" t="shared" si="7" ref="M3:M66">IF(C3&lt;0,C3,0)</f>
        <v>0</v>
      </c>
      <c r="N3" s="11">
        <f>SUM(L$3:L3)</f>
        <v>0.06</v>
      </c>
      <c r="O3" s="11">
        <f>SUM(M$3:M3)</f>
        <v>0</v>
      </c>
      <c r="Q3" s="12">
        <f aca="true" t="shared" si="8" ref="Q3:Q66">Q2*(1+14*C3/100)</f>
        <v>100.84</v>
      </c>
      <c r="R3" s="11">
        <v>1</v>
      </c>
      <c r="S3" s="11">
        <f aca="true" t="shared" si="9" ref="S3:S66">IF(R3&gt;0,C3,0)</f>
        <v>0.06</v>
      </c>
      <c r="T3" s="11">
        <f aca="true" t="shared" si="10" ref="T3:T66">IF(R3=0,C3,0)</f>
        <v>0</v>
      </c>
      <c r="U3" s="16">
        <v>41191</v>
      </c>
      <c r="V3" s="17">
        <v>144.2</v>
      </c>
      <c r="W3" s="18">
        <f aca="true" t="shared" si="11" ref="W3:W66">V3*C3*10/100</f>
        <v>0.8652</v>
      </c>
      <c r="X3" s="11">
        <f aca="true" t="shared" si="12" ref="X3:X66">_XLL.ARROTONDA.MULTIPLO(W3,IF(W3&gt;0,1/4,-1/4))</f>
        <v>0.75</v>
      </c>
      <c r="Y3" s="18">
        <f aca="true" t="shared" si="13" ref="Y3:Y66">X3*50</f>
        <v>37.5</v>
      </c>
      <c r="Z3" s="18">
        <f aca="true" t="shared" si="14" ref="Z3:Z66">Y3*10</f>
        <v>375</v>
      </c>
      <c r="AA3" s="18">
        <f>SUM(Z$2:Z3)</f>
        <v>375</v>
      </c>
      <c r="AB3" s="18">
        <f aca="true" t="shared" si="15" ref="AB3:AB66">AA3/H3</f>
        <v>375</v>
      </c>
    </row>
    <row r="4" spans="1:28" ht="12.75">
      <c r="A4" s="11">
        <f t="shared" si="0"/>
        <v>16.4</v>
      </c>
      <c r="B4" s="11">
        <f t="shared" si="1"/>
        <v>11.479999999999999</v>
      </c>
      <c r="C4" s="11">
        <v>0.82</v>
      </c>
      <c r="D4" s="11">
        <v>0.82</v>
      </c>
      <c r="E4" s="11">
        <f aca="true" t="shared" si="16" ref="E4:E67">E3+D4</f>
        <v>0.8799999999999999</v>
      </c>
      <c r="F4" s="12">
        <f t="shared" si="2"/>
        <v>112.32000000000001</v>
      </c>
      <c r="G4" s="12">
        <f t="shared" si="3"/>
        <v>117.6</v>
      </c>
      <c r="H4" s="11">
        <v>2</v>
      </c>
      <c r="I4" s="13">
        <f t="shared" si="4"/>
        <v>1</v>
      </c>
      <c r="J4" s="11">
        <f>SUM(I$3:I4)</f>
        <v>2</v>
      </c>
      <c r="K4" s="12">
        <f t="shared" si="5"/>
        <v>100</v>
      </c>
      <c r="L4" s="11">
        <f t="shared" si="6"/>
        <v>0.82</v>
      </c>
      <c r="M4" s="11">
        <f t="shared" si="7"/>
        <v>0</v>
      </c>
      <c r="N4" s="11">
        <f>SUM(L$3:L4)</f>
        <v>0.8799999999999999</v>
      </c>
      <c r="O4" s="11">
        <f>SUM(M$3:M4)</f>
        <v>0</v>
      </c>
      <c r="Q4" s="12">
        <f t="shared" si="8"/>
        <v>112.416432</v>
      </c>
      <c r="R4" s="11">
        <v>1</v>
      </c>
      <c r="S4" s="11">
        <f t="shared" si="9"/>
        <v>0.82</v>
      </c>
      <c r="T4" s="11">
        <f t="shared" si="10"/>
        <v>0</v>
      </c>
      <c r="U4" s="16">
        <v>41192</v>
      </c>
      <c r="V4" s="17">
        <v>143.28</v>
      </c>
      <c r="W4" s="18">
        <f t="shared" si="11"/>
        <v>11.74896</v>
      </c>
      <c r="X4" s="11">
        <f t="shared" si="12"/>
        <v>11.75</v>
      </c>
      <c r="Y4" s="18">
        <f t="shared" si="13"/>
        <v>587.5</v>
      </c>
      <c r="Z4" s="18">
        <f t="shared" si="14"/>
        <v>5875</v>
      </c>
      <c r="AA4" s="18">
        <f>SUM(Z$2:Z4)</f>
        <v>6250</v>
      </c>
      <c r="AB4" s="18">
        <f t="shared" si="15"/>
        <v>3125</v>
      </c>
    </row>
    <row r="5" spans="1:28" ht="12.75">
      <c r="A5" s="11">
        <f t="shared" si="0"/>
        <v>0.4</v>
      </c>
      <c r="B5" s="11">
        <f t="shared" si="1"/>
        <v>0.28</v>
      </c>
      <c r="C5" s="11">
        <v>0.02</v>
      </c>
      <c r="D5" s="11">
        <v>0.02</v>
      </c>
      <c r="E5" s="11">
        <f t="shared" si="16"/>
        <v>0.8999999999999999</v>
      </c>
      <c r="F5" s="12">
        <f t="shared" si="2"/>
        <v>112.60000000000001</v>
      </c>
      <c r="G5" s="12">
        <f t="shared" si="3"/>
        <v>118</v>
      </c>
      <c r="H5" s="11">
        <v>3</v>
      </c>
      <c r="I5" s="13">
        <f t="shared" si="4"/>
        <v>1</v>
      </c>
      <c r="J5" s="11">
        <f>SUM(I$3:I5)</f>
        <v>3</v>
      </c>
      <c r="K5" s="12">
        <f t="shared" si="5"/>
        <v>100</v>
      </c>
      <c r="L5" s="11">
        <f t="shared" si="6"/>
        <v>0.02</v>
      </c>
      <c r="M5" s="11">
        <f t="shared" si="7"/>
        <v>0</v>
      </c>
      <c r="N5" s="11">
        <f>SUM(L$3:L5)</f>
        <v>0.8999999999999999</v>
      </c>
      <c r="O5" s="11">
        <f>SUM(M$3:M5)</f>
        <v>0</v>
      </c>
      <c r="Q5" s="12">
        <f t="shared" si="8"/>
        <v>112.73119800959999</v>
      </c>
      <c r="R5" s="11">
        <v>1</v>
      </c>
      <c r="S5" s="11">
        <f t="shared" si="9"/>
        <v>0.02</v>
      </c>
      <c r="T5" s="11">
        <f t="shared" si="10"/>
        <v>0</v>
      </c>
      <c r="U5" s="16">
        <v>41193</v>
      </c>
      <c r="V5" s="17">
        <v>143.36</v>
      </c>
      <c r="W5" s="18">
        <f t="shared" si="11"/>
        <v>0.28672000000000003</v>
      </c>
      <c r="X5" s="11">
        <f t="shared" si="12"/>
        <v>0.25</v>
      </c>
      <c r="Y5" s="18">
        <f t="shared" si="13"/>
        <v>12.5</v>
      </c>
      <c r="Z5" s="18">
        <f t="shared" si="14"/>
        <v>125</v>
      </c>
      <c r="AA5" s="18">
        <f>SUM(Z$2:Z5)</f>
        <v>6375</v>
      </c>
      <c r="AB5" s="18">
        <f t="shared" si="15"/>
        <v>2125</v>
      </c>
    </row>
    <row r="6" spans="1:28" ht="12.75">
      <c r="A6" s="11">
        <f t="shared" si="0"/>
        <v>4.6000000000000005</v>
      </c>
      <c r="B6" s="11">
        <f t="shared" si="1"/>
        <v>3.22</v>
      </c>
      <c r="C6" s="11">
        <v>0.23</v>
      </c>
      <c r="D6" s="11">
        <v>0.23</v>
      </c>
      <c r="E6" s="11">
        <f t="shared" si="16"/>
        <v>1.13</v>
      </c>
      <c r="F6" s="12">
        <f t="shared" si="2"/>
        <v>115.82000000000001</v>
      </c>
      <c r="G6" s="12">
        <f t="shared" si="3"/>
        <v>122.6</v>
      </c>
      <c r="H6" s="11">
        <v>4</v>
      </c>
      <c r="I6" s="13">
        <f t="shared" si="4"/>
        <v>1</v>
      </c>
      <c r="J6" s="11">
        <f>SUM(I$3:I6)</f>
        <v>4</v>
      </c>
      <c r="K6" s="12">
        <f t="shared" si="5"/>
        <v>100</v>
      </c>
      <c r="L6" s="11">
        <f t="shared" si="6"/>
        <v>0.23</v>
      </c>
      <c r="M6" s="11">
        <f t="shared" si="7"/>
        <v>0</v>
      </c>
      <c r="N6" s="11">
        <f>SUM(L$3:L6)</f>
        <v>1.13</v>
      </c>
      <c r="O6" s="11">
        <f>SUM(M$3:M6)</f>
        <v>0</v>
      </c>
      <c r="Q6" s="12">
        <f t="shared" si="8"/>
        <v>116.36114258550911</v>
      </c>
      <c r="R6" s="11">
        <v>1</v>
      </c>
      <c r="S6" s="11">
        <f t="shared" si="9"/>
        <v>0.23</v>
      </c>
      <c r="T6" s="11">
        <f t="shared" si="10"/>
        <v>0</v>
      </c>
      <c r="U6" s="16">
        <v>41194</v>
      </c>
      <c r="V6" s="17">
        <v>142.89</v>
      </c>
      <c r="W6" s="18">
        <f t="shared" si="11"/>
        <v>3.28647</v>
      </c>
      <c r="X6" s="11">
        <f t="shared" si="12"/>
        <v>3.25</v>
      </c>
      <c r="Y6" s="18">
        <f t="shared" si="13"/>
        <v>162.5</v>
      </c>
      <c r="Z6" s="18">
        <f t="shared" si="14"/>
        <v>1625</v>
      </c>
      <c r="AA6" s="18">
        <f>SUM(Z$2:Z6)</f>
        <v>8000</v>
      </c>
      <c r="AB6" s="18">
        <f t="shared" si="15"/>
        <v>2000</v>
      </c>
    </row>
    <row r="7" spans="1:28" ht="12.75">
      <c r="A7" s="11">
        <f t="shared" si="0"/>
        <v>5.2</v>
      </c>
      <c r="B7" s="11">
        <f t="shared" si="1"/>
        <v>3.64</v>
      </c>
      <c r="C7" s="11">
        <v>0.26</v>
      </c>
      <c r="D7" s="11">
        <v>0.26</v>
      </c>
      <c r="E7" s="11">
        <f t="shared" si="16"/>
        <v>1.39</v>
      </c>
      <c r="F7" s="12">
        <f t="shared" si="2"/>
        <v>119.46000000000001</v>
      </c>
      <c r="G7" s="12">
        <f t="shared" si="3"/>
        <v>127.8</v>
      </c>
      <c r="H7" s="11">
        <v>5</v>
      </c>
      <c r="I7" s="13">
        <f t="shared" si="4"/>
        <v>1</v>
      </c>
      <c r="J7" s="11">
        <f>SUM(I$3:I7)</f>
        <v>5</v>
      </c>
      <c r="K7" s="12">
        <f t="shared" si="5"/>
        <v>100</v>
      </c>
      <c r="L7" s="11">
        <f t="shared" si="6"/>
        <v>0.26</v>
      </c>
      <c r="M7" s="11">
        <f t="shared" si="7"/>
        <v>0</v>
      </c>
      <c r="N7" s="11">
        <f>SUM(L$3:L7)</f>
        <v>1.39</v>
      </c>
      <c r="O7" s="11">
        <f>SUM(M$3:M7)</f>
        <v>0</v>
      </c>
      <c r="Q7" s="12">
        <f t="shared" si="8"/>
        <v>120.59668817562165</v>
      </c>
      <c r="R7" s="11">
        <v>1</v>
      </c>
      <c r="S7" s="11">
        <f t="shared" si="9"/>
        <v>0.26</v>
      </c>
      <c r="T7" s="11">
        <f t="shared" si="10"/>
        <v>0</v>
      </c>
      <c r="U7" s="16">
        <v>41197</v>
      </c>
      <c r="V7" s="17">
        <v>144.08</v>
      </c>
      <c r="W7" s="18">
        <f t="shared" si="11"/>
        <v>3.7460800000000005</v>
      </c>
      <c r="X7" s="11">
        <f t="shared" si="12"/>
        <v>3.75</v>
      </c>
      <c r="Y7" s="18">
        <f t="shared" si="13"/>
        <v>187.5</v>
      </c>
      <c r="Z7" s="18">
        <f t="shared" si="14"/>
        <v>1875</v>
      </c>
      <c r="AA7" s="18">
        <f>SUM(Z$2:Z7)</f>
        <v>9875</v>
      </c>
      <c r="AB7" s="18">
        <f t="shared" si="15"/>
        <v>1975</v>
      </c>
    </row>
    <row r="8" spans="1:28" ht="12.75">
      <c r="A8" s="11">
        <f t="shared" si="0"/>
        <v>-1.7999999999999998</v>
      </c>
      <c r="B8" s="11">
        <f t="shared" si="1"/>
        <v>-1.26</v>
      </c>
      <c r="C8" s="11">
        <v>-0.09</v>
      </c>
      <c r="D8" s="11">
        <v>-0.09</v>
      </c>
      <c r="E8" s="11">
        <f t="shared" si="16"/>
        <v>1.2999999999999998</v>
      </c>
      <c r="F8" s="12">
        <f t="shared" si="2"/>
        <v>118.2</v>
      </c>
      <c r="G8" s="12">
        <f t="shared" si="3"/>
        <v>126</v>
      </c>
      <c r="H8" s="11">
        <v>6</v>
      </c>
      <c r="I8" s="13">
        <f t="shared" si="4"/>
        <v>0</v>
      </c>
      <c r="J8" s="11">
        <f>SUM(I$3:I8)</f>
        <v>5</v>
      </c>
      <c r="K8" s="12">
        <f t="shared" si="5"/>
        <v>83.33333333333334</v>
      </c>
      <c r="L8" s="11">
        <f t="shared" si="6"/>
        <v>0</v>
      </c>
      <c r="M8" s="11">
        <f t="shared" si="7"/>
        <v>-0.09</v>
      </c>
      <c r="N8" s="11">
        <f>SUM(L$3:L8)</f>
        <v>1.39</v>
      </c>
      <c r="O8" s="11">
        <f>SUM(M$3:M8)</f>
        <v>-0.09</v>
      </c>
      <c r="P8" s="12">
        <f aca="true" t="shared" si="17" ref="P8:P71">N8/-O8</f>
        <v>15.444444444444445</v>
      </c>
      <c r="Q8" s="12">
        <f t="shared" si="8"/>
        <v>119.07716990460882</v>
      </c>
      <c r="R8" s="11">
        <v>0</v>
      </c>
      <c r="S8" s="11">
        <f t="shared" si="9"/>
        <v>0</v>
      </c>
      <c r="T8" s="11">
        <f t="shared" si="10"/>
        <v>-0.09</v>
      </c>
      <c r="U8" s="16">
        <v>41199</v>
      </c>
      <c r="V8" s="17">
        <v>146.2</v>
      </c>
      <c r="W8" s="18">
        <f t="shared" si="11"/>
        <v>-1.3157999999999999</v>
      </c>
      <c r="X8" s="11">
        <f t="shared" si="12"/>
        <v>-1.25</v>
      </c>
      <c r="Y8" s="18">
        <f t="shared" si="13"/>
        <v>-62.5</v>
      </c>
      <c r="Z8" s="18">
        <f t="shared" si="14"/>
        <v>-625</v>
      </c>
      <c r="AA8" s="18">
        <f>SUM(Z$2:Z8)</f>
        <v>9250</v>
      </c>
      <c r="AB8" s="18">
        <f t="shared" si="15"/>
        <v>1541.6666666666667</v>
      </c>
    </row>
    <row r="9" spans="1:28" ht="12.75">
      <c r="A9" s="11">
        <f t="shared" si="0"/>
        <v>0.4</v>
      </c>
      <c r="B9" s="11">
        <f t="shared" si="1"/>
        <v>0.28</v>
      </c>
      <c r="C9" s="17">
        <v>0.02</v>
      </c>
      <c r="D9" s="17">
        <v>0.02</v>
      </c>
      <c r="E9" s="11">
        <f t="shared" si="16"/>
        <v>1.3199999999999998</v>
      </c>
      <c r="F9" s="12">
        <f t="shared" si="2"/>
        <v>118.48</v>
      </c>
      <c r="G9" s="12">
        <f t="shared" si="3"/>
        <v>126.4</v>
      </c>
      <c r="H9" s="11">
        <v>7</v>
      </c>
      <c r="I9" s="13">
        <f t="shared" si="4"/>
        <v>1</v>
      </c>
      <c r="J9" s="11">
        <f>SUM(I$3:I9)</f>
        <v>6</v>
      </c>
      <c r="K9" s="12">
        <f t="shared" si="5"/>
        <v>85.71428571428571</v>
      </c>
      <c r="L9" s="11">
        <f t="shared" si="6"/>
        <v>0.02</v>
      </c>
      <c r="M9" s="11">
        <f t="shared" si="7"/>
        <v>0</v>
      </c>
      <c r="N9" s="11">
        <f>SUM(L$3:L9)</f>
        <v>1.41</v>
      </c>
      <c r="O9" s="11">
        <f>SUM(M$3:M9)</f>
        <v>-0.09</v>
      </c>
      <c r="P9" s="12">
        <f t="shared" si="17"/>
        <v>15.666666666666666</v>
      </c>
      <c r="Q9" s="12">
        <f t="shared" si="8"/>
        <v>119.41058598034172</v>
      </c>
      <c r="R9" s="11">
        <v>1</v>
      </c>
      <c r="S9" s="11">
        <f t="shared" si="9"/>
        <v>0.02</v>
      </c>
      <c r="T9" s="11">
        <f t="shared" si="10"/>
        <v>0</v>
      </c>
      <c r="U9" s="16">
        <v>41200</v>
      </c>
      <c r="V9" s="17">
        <v>145.82</v>
      </c>
      <c r="W9" s="18">
        <f t="shared" si="11"/>
        <v>0.29163999999999995</v>
      </c>
      <c r="X9" s="11">
        <f t="shared" si="12"/>
        <v>0.25</v>
      </c>
      <c r="Y9" s="18">
        <f t="shared" si="13"/>
        <v>12.5</v>
      </c>
      <c r="Z9" s="18">
        <f t="shared" si="14"/>
        <v>125</v>
      </c>
      <c r="AA9" s="18">
        <f>SUM(Z$2:Z9)</f>
        <v>9375</v>
      </c>
      <c r="AB9" s="18">
        <f t="shared" si="15"/>
        <v>1339.2857142857142</v>
      </c>
    </row>
    <row r="10" spans="1:28" ht="12.75">
      <c r="A10" s="11">
        <f t="shared" si="0"/>
        <v>-17.6</v>
      </c>
      <c r="B10" s="11">
        <f t="shared" si="1"/>
        <v>-12.32</v>
      </c>
      <c r="C10" s="11">
        <v>-0.88</v>
      </c>
      <c r="D10" s="11">
        <v>-0.88</v>
      </c>
      <c r="E10" s="11">
        <f t="shared" si="16"/>
        <v>0.43999999999999984</v>
      </c>
      <c r="F10" s="12">
        <f t="shared" si="2"/>
        <v>106.16</v>
      </c>
      <c r="G10" s="12">
        <f t="shared" si="3"/>
        <v>108.80000000000001</v>
      </c>
      <c r="H10" s="11">
        <v>8</v>
      </c>
      <c r="I10" s="13">
        <f t="shared" si="4"/>
        <v>0</v>
      </c>
      <c r="J10" s="11">
        <f>SUM(I$3:I10)</f>
        <v>6</v>
      </c>
      <c r="K10" s="12">
        <f t="shared" si="5"/>
        <v>75</v>
      </c>
      <c r="L10" s="11">
        <f t="shared" si="6"/>
        <v>0</v>
      </c>
      <c r="M10" s="11">
        <f t="shared" si="7"/>
        <v>-0.88</v>
      </c>
      <c r="N10" s="11">
        <f>SUM(L$3:L10)</f>
        <v>1.41</v>
      </c>
      <c r="O10" s="11">
        <f>SUM(M$3:M10)</f>
        <v>-0.97</v>
      </c>
      <c r="P10" s="12">
        <f t="shared" si="17"/>
        <v>1.4536082474226804</v>
      </c>
      <c r="Q10" s="12">
        <f t="shared" si="8"/>
        <v>104.69920178756362</v>
      </c>
      <c r="R10" s="11">
        <v>1</v>
      </c>
      <c r="S10" s="11">
        <f t="shared" si="9"/>
        <v>-0.88</v>
      </c>
      <c r="T10" s="11">
        <f t="shared" si="10"/>
        <v>0</v>
      </c>
      <c r="U10" s="16">
        <v>41201</v>
      </c>
      <c r="V10" s="17">
        <v>143.39</v>
      </c>
      <c r="W10" s="18">
        <f t="shared" si="11"/>
        <v>-12.618319999999999</v>
      </c>
      <c r="X10" s="11">
        <f t="shared" si="12"/>
        <v>-12.5</v>
      </c>
      <c r="Y10" s="18">
        <f t="shared" si="13"/>
        <v>-625</v>
      </c>
      <c r="Z10" s="18">
        <f t="shared" si="14"/>
        <v>-6250</v>
      </c>
      <c r="AA10" s="18">
        <f>SUM(Z$2:Z10)</f>
        <v>3125</v>
      </c>
      <c r="AB10" s="18">
        <f t="shared" si="15"/>
        <v>390.625</v>
      </c>
    </row>
    <row r="11" spans="1:28" ht="12.75">
      <c r="A11" s="11">
        <f t="shared" si="0"/>
        <v>7.199999999999999</v>
      </c>
      <c r="B11" s="11">
        <f t="shared" si="1"/>
        <v>5.04</v>
      </c>
      <c r="C11" s="11">
        <v>0.36</v>
      </c>
      <c r="D11" s="11">
        <v>0.36</v>
      </c>
      <c r="E11" s="11">
        <f t="shared" si="16"/>
        <v>0.7999999999999998</v>
      </c>
      <c r="F11" s="12">
        <f t="shared" si="2"/>
        <v>111.2</v>
      </c>
      <c r="G11" s="12">
        <f t="shared" si="3"/>
        <v>116.00000000000001</v>
      </c>
      <c r="H11" s="11">
        <v>9</v>
      </c>
      <c r="I11" s="13">
        <f t="shared" si="4"/>
        <v>1</v>
      </c>
      <c r="J11" s="11">
        <f>SUM(I$3:I11)</f>
        <v>7</v>
      </c>
      <c r="K11" s="12">
        <f t="shared" si="5"/>
        <v>77.77777777777779</v>
      </c>
      <c r="L11" s="11">
        <f t="shared" si="6"/>
        <v>0.36</v>
      </c>
      <c r="M11" s="11">
        <f t="shared" si="7"/>
        <v>0</v>
      </c>
      <c r="N11" s="11">
        <f>SUM(L$3:L11)</f>
        <v>1.77</v>
      </c>
      <c r="O11" s="11">
        <f>SUM(M$3:M11)</f>
        <v>-0.97</v>
      </c>
      <c r="P11" s="12">
        <f t="shared" si="17"/>
        <v>1.8247422680412373</v>
      </c>
      <c r="Q11" s="12">
        <f t="shared" si="8"/>
        <v>109.97604155765683</v>
      </c>
      <c r="R11" s="11">
        <v>0</v>
      </c>
      <c r="S11" s="11">
        <f t="shared" si="9"/>
        <v>0</v>
      </c>
      <c r="T11" s="11">
        <f t="shared" si="10"/>
        <v>0.36</v>
      </c>
      <c r="U11" s="16">
        <v>41204</v>
      </c>
      <c r="V11" s="17">
        <v>143.41</v>
      </c>
      <c r="W11" s="18">
        <f t="shared" si="11"/>
        <v>5.16276</v>
      </c>
      <c r="X11" s="11">
        <f t="shared" si="12"/>
        <v>5.25</v>
      </c>
      <c r="Y11" s="18">
        <f t="shared" si="13"/>
        <v>262.5</v>
      </c>
      <c r="Z11" s="18">
        <f t="shared" si="14"/>
        <v>2625</v>
      </c>
      <c r="AA11" s="18">
        <f>SUM(Z$2:Z11)</f>
        <v>5750</v>
      </c>
      <c r="AB11" s="18">
        <f t="shared" si="15"/>
        <v>638.8888888888889</v>
      </c>
    </row>
    <row r="12" spans="1:28" ht="12.75">
      <c r="A12" s="11">
        <f t="shared" si="0"/>
        <v>16.200000000000003</v>
      </c>
      <c r="B12" s="11">
        <f t="shared" si="1"/>
        <v>11.34</v>
      </c>
      <c r="C12" s="11">
        <v>0.81</v>
      </c>
      <c r="D12" s="11">
        <v>0.81</v>
      </c>
      <c r="E12" s="11">
        <f t="shared" si="16"/>
        <v>1.6099999999999999</v>
      </c>
      <c r="F12" s="12">
        <f t="shared" si="2"/>
        <v>122.54</v>
      </c>
      <c r="G12" s="12">
        <f t="shared" si="3"/>
        <v>132.20000000000002</v>
      </c>
      <c r="H12" s="11">
        <v>10</v>
      </c>
      <c r="I12" s="13">
        <f t="shared" si="4"/>
        <v>1</v>
      </c>
      <c r="J12" s="11">
        <f>SUM(I$3:I12)</f>
        <v>8</v>
      </c>
      <c r="K12" s="12">
        <f t="shared" si="5"/>
        <v>80</v>
      </c>
      <c r="L12" s="11">
        <f t="shared" si="6"/>
        <v>0.81</v>
      </c>
      <c r="M12" s="11">
        <f t="shared" si="7"/>
        <v>0</v>
      </c>
      <c r="N12" s="11">
        <f>SUM(L$3:L12)</f>
        <v>2.58</v>
      </c>
      <c r="O12" s="11">
        <f>SUM(M$3:M12)</f>
        <v>-0.97</v>
      </c>
      <c r="P12" s="12">
        <f t="shared" si="17"/>
        <v>2.65979381443299</v>
      </c>
      <c r="Q12" s="12">
        <f t="shared" si="8"/>
        <v>122.4473246702951</v>
      </c>
      <c r="R12" s="11">
        <v>1</v>
      </c>
      <c r="S12" s="11">
        <f t="shared" si="9"/>
        <v>0.81</v>
      </c>
      <c r="T12" s="11">
        <f t="shared" si="10"/>
        <v>0</v>
      </c>
      <c r="U12" s="16">
        <v>41206</v>
      </c>
      <c r="V12" s="17">
        <v>141.02</v>
      </c>
      <c r="W12" s="18">
        <f t="shared" si="11"/>
        <v>11.422620000000002</v>
      </c>
      <c r="X12" s="11">
        <f t="shared" si="12"/>
        <v>11.5</v>
      </c>
      <c r="Y12" s="18">
        <f t="shared" si="13"/>
        <v>575</v>
      </c>
      <c r="Z12" s="18">
        <f t="shared" si="14"/>
        <v>5750</v>
      </c>
      <c r="AA12" s="18">
        <f>SUM(Z$2:Z12)</f>
        <v>11500</v>
      </c>
      <c r="AB12" s="18">
        <f t="shared" si="15"/>
        <v>1150</v>
      </c>
    </row>
    <row r="13" spans="1:28" ht="12.75">
      <c r="A13" s="11">
        <f t="shared" si="0"/>
        <v>0.2</v>
      </c>
      <c r="B13" s="11">
        <f t="shared" si="1"/>
        <v>0.14</v>
      </c>
      <c r="C13" s="11">
        <v>0.01</v>
      </c>
      <c r="D13" s="11">
        <v>0.01</v>
      </c>
      <c r="E13" s="11">
        <f t="shared" si="16"/>
        <v>1.6199999999999999</v>
      </c>
      <c r="F13" s="12">
        <f t="shared" si="2"/>
        <v>122.68</v>
      </c>
      <c r="G13" s="12">
        <f t="shared" si="3"/>
        <v>132.4</v>
      </c>
      <c r="H13" s="11">
        <v>11</v>
      </c>
      <c r="I13" s="13">
        <f t="shared" si="4"/>
        <v>1</v>
      </c>
      <c r="J13" s="11">
        <f>SUM(I$3:I13)</f>
        <v>9</v>
      </c>
      <c r="K13" s="12">
        <f t="shared" si="5"/>
        <v>81.81818181818183</v>
      </c>
      <c r="L13" s="11">
        <f t="shared" si="6"/>
        <v>0.01</v>
      </c>
      <c r="M13" s="11">
        <f t="shared" si="7"/>
        <v>0</v>
      </c>
      <c r="N13" s="11">
        <f>SUM(L$3:L13)</f>
        <v>2.59</v>
      </c>
      <c r="O13" s="11">
        <f>SUM(M$3:M13)</f>
        <v>-0.97</v>
      </c>
      <c r="P13" s="12">
        <f t="shared" si="17"/>
        <v>2.670103092783505</v>
      </c>
      <c r="Q13" s="12">
        <f t="shared" si="8"/>
        <v>122.61875092483352</v>
      </c>
      <c r="R13" s="11">
        <v>1</v>
      </c>
      <c r="S13" s="11">
        <f t="shared" si="9"/>
        <v>0.01</v>
      </c>
      <c r="T13" s="11">
        <f t="shared" si="10"/>
        <v>0</v>
      </c>
      <c r="U13" s="16">
        <v>41207</v>
      </c>
      <c r="V13" s="17">
        <v>141.43</v>
      </c>
      <c r="W13" s="18">
        <f t="shared" si="11"/>
        <v>0.14143</v>
      </c>
      <c r="X13" s="11">
        <f t="shared" si="12"/>
        <v>0.25</v>
      </c>
      <c r="Y13" s="18">
        <f t="shared" si="13"/>
        <v>12.5</v>
      </c>
      <c r="Z13" s="18">
        <f t="shared" si="14"/>
        <v>125</v>
      </c>
      <c r="AA13" s="18">
        <f>SUM(Z$2:Z13)</f>
        <v>11625</v>
      </c>
      <c r="AB13" s="18">
        <f t="shared" si="15"/>
        <v>1056.8181818181818</v>
      </c>
    </row>
    <row r="14" spans="1:28" ht="12.75">
      <c r="A14" s="11">
        <f t="shared" si="0"/>
        <v>-1.7999999999999998</v>
      </c>
      <c r="B14" s="11">
        <f t="shared" si="1"/>
        <v>-1.26</v>
      </c>
      <c r="C14" s="11">
        <v>-0.09</v>
      </c>
      <c r="D14" s="11">
        <v>-0.09</v>
      </c>
      <c r="E14" s="11">
        <f t="shared" si="16"/>
        <v>1.5299999999999998</v>
      </c>
      <c r="F14" s="12">
        <f t="shared" si="2"/>
        <v>121.42</v>
      </c>
      <c r="G14" s="12">
        <f t="shared" si="3"/>
        <v>130.6</v>
      </c>
      <c r="H14" s="11">
        <v>12</v>
      </c>
      <c r="I14" s="13">
        <f t="shared" si="4"/>
        <v>0</v>
      </c>
      <c r="J14" s="11">
        <f>SUM(I$3:I14)</f>
        <v>9</v>
      </c>
      <c r="K14" s="12">
        <f t="shared" si="5"/>
        <v>75</v>
      </c>
      <c r="L14" s="11">
        <f t="shared" si="6"/>
        <v>0</v>
      </c>
      <c r="M14" s="11">
        <f t="shared" si="7"/>
        <v>-0.09</v>
      </c>
      <c r="N14" s="11">
        <f>SUM(L$3:L14)</f>
        <v>2.59</v>
      </c>
      <c r="O14" s="11">
        <f>SUM(M$3:M14)</f>
        <v>-1.06</v>
      </c>
      <c r="P14" s="12">
        <f t="shared" si="17"/>
        <v>2.443396226415094</v>
      </c>
      <c r="Q14" s="12">
        <f t="shared" si="8"/>
        <v>121.07375466318062</v>
      </c>
      <c r="R14" s="11">
        <v>1</v>
      </c>
      <c r="S14" s="11">
        <f t="shared" si="9"/>
        <v>-0.09</v>
      </c>
      <c r="T14" s="11">
        <f t="shared" si="10"/>
        <v>0</v>
      </c>
      <c r="U14" s="16">
        <v>41208</v>
      </c>
      <c r="V14" s="17">
        <v>141.35</v>
      </c>
      <c r="W14" s="18">
        <f t="shared" si="11"/>
        <v>-1.27215</v>
      </c>
      <c r="X14" s="11">
        <f t="shared" si="12"/>
        <v>-1.25</v>
      </c>
      <c r="Y14" s="18">
        <f t="shared" si="13"/>
        <v>-62.5</v>
      </c>
      <c r="Z14" s="18">
        <f t="shared" si="14"/>
        <v>-625</v>
      </c>
      <c r="AA14" s="18">
        <f>SUM(Z$2:Z14)</f>
        <v>11000</v>
      </c>
      <c r="AB14" s="18">
        <f t="shared" si="15"/>
        <v>916.6666666666666</v>
      </c>
    </row>
    <row r="15" spans="1:28" ht="12.75">
      <c r="A15" s="11">
        <f t="shared" si="0"/>
        <v>-10</v>
      </c>
      <c r="B15" s="11">
        <f t="shared" si="1"/>
        <v>-7</v>
      </c>
      <c r="C15" s="11">
        <v>-0.5</v>
      </c>
      <c r="D15" s="11">
        <v>-0.5</v>
      </c>
      <c r="E15" s="11">
        <f t="shared" si="16"/>
        <v>1.0299999999999998</v>
      </c>
      <c r="F15" s="12">
        <f t="shared" si="2"/>
        <v>114.42</v>
      </c>
      <c r="G15" s="12">
        <f t="shared" si="3"/>
        <v>120.6</v>
      </c>
      <c r="H15" s="11">
        <v>13</v>
      </c>
      <c r="I15" s="13">
        <f t="shared" si="4"/>
        <v>0</v>
      </c>
      <c r="J15" s="11">
        <f>SUM(I$3:I15)</f>
        <v>9</v>
      </c>
      <c r="K15" s="12">
        <f t="shared" si="5"/>
        <v>69.23076923076923</v>
      </c>
      <c r="L15" s="11">
        <f t="shared" si="6"/>
        <v>0</v>
      </c>
      <c r="M15" s="11">
        <f t="shared" si="7"/>
        <v>-0.5</v>
      </c>
      <c r="N15" s="11">
        <f>SUM(L$3:L15)</f>
        <v>2.59</v>
      </c>
      <c r="O15" s="11">
        <f>SUM(M$3:M15)</f>
        <v>-1.56</v>
      </c>
      <c r="P15" s="12">
        <f t="shared" si="17"/>
        <v>1.6602564102564101</v>
      </c>
      <c r="Q15" s="12">
        <f t="shared" si="8"/>
        <v>112.59859183675798</v>
      </c>
      <c r="R15" s="11">
        <v>0</v>
      </c>
      <c r="S15" s="11">
        <f t="shared" si="9"/>
        <v>0</v>
      </c>
      <c r="T15" s="11">
        <f t="shared" si="10"/>
        <v>-0.5</v>
      </c>
      <c r="U15" s="16">
        <v>41213</v>
      </c>
      <c r="V15" s="17">
        <v>141.35</v>
      </c>
      <c r="W15" s="18">
        <f t="shared" si="11"/>
        <v>-7.0675</v>
      </c>
      <c r="X15" s="11">
        <f t="shared" si="12"/>
        <v>-7</v>
      </c>
      <c r="Y15" s="18">
        <f t="shared" si="13"/>
        <v>-350</v>
      </c>
      <c r="Z15" s="18">
        <f t="shared" si="14"/>
        <v>-3500</v>
      </c>
      <c r="AA15" s="18">
        <f>SUM(Z$2:Z15)</f>
        <v>7500</v>
      </c>
      <c r="AB15" s="18">
        <f t="shared" si="15"/>
        <v>576.9230769230769</v>
      </c>
    </row>
    <row r="16" spans="1:28" ht="12.75">
      <c r="A16" s="11">
        <f t="shared" si="0"/>
        <v>-10.8</v>
      </c>
      <c r="B16" s="11">
        <f t="shared" si="1"/>
        <v>-7.5600000000000005</v>
      </c>
      <c r="C16" s="11">
        <v>-0.54</v>
      </c>
      <c r="D16" s="11">
        <v>-0.54</v>
      </c>
      <c r="E16" s="11">
        <f t="shared" si="16"/>
        <v>0.48999999999999977</v>
      </c>
      <c r="F16" s="12">
        <f t="shared" si="2"/>
        <v>106.86</v>
      </c>
      <c r="G16" s="12">
        <f t="shared" si="3"/>
        <v>109.8</v>
      </c>
      <c r="H16" s="11">
        <v>14</v>
      </c>
      <c r="I16" s="13">
        <f t="shared" si="4"/>
        <v>0</v>
      </c>
      <c r="J16" s="11">
        <f>SUM(I$3:I16)</f>
        <v>9</v>
      </c>
      <c r="K16" s="12">
        <f t="shared" si="5"/>
        <v>64.28571428571429</v>
      </c>
      <c r="L16" s="11">
        <f t="shared" si="6"/>
        <v>0</v>
      </c>
      <c r="M16" s="11">
        <f t="shared" si="7"/>
        <v>-0.54</v>
      </c>
      <c r="N16" s="11">
        <f>SUM(L$3:L16)</f>
        <v>2.59</v>
      </c>
      <c r="O16" s="11">
        <f>SUM(M$3:M16)</f>
        <v>-2.1</v>
      </c>
      <c r="P16" s="12">
        <f t="shared" si="17"/>
        <v>1.2333333333333332</v>
      </c>
      <c r="Q16" s="12">
        <f t="shared" si="8"/>
        <v>104.08613829389907</v>
      </c>
      <c r="R16" s="11">
        <v>0</v>
      </c>
      <c r="S16" s="11">
        <f t="shared" si="9"/>
        <v>0</v>
      </c>
      <c r="T16" s="11">
        <f t="shared" si="10"/>
        <v>-0.54</v>
      </c>
      <c r="U16" s="16">
        <v>41214</v>
      </c>
      <c r="V16" s="17">
        <v>142.83</v>
      </c>
      <c r="W16" s="18">
        <f t="shared" si="11"/>
        <v>-7.712820000000001</v>
      </c>
      <c r="X16" s="11">
        <f t="shared" si="12"/>
        <v>-7.75</v>
      </c>
      <c r="Y16" s="18">
        <f t="shared" si="13"/>
        <v>-387.5</v>
      </c>
      <c r="Z16" s="18">
        <f t="shared" si="14"/>
        <v>-3875</v>
      </c>
      <c r="AA16" s="18">
        <f>SUM(Z$2:Z16)</f>
        <v>3625</v>
      </c>
      <c r="AB16" s="18">
        <f t="shared" si="15"/>
        <v>258.92857142857144</v>
      </c>
    </row>
    <row r="17" spans="1:28" ht="12.75">
      <c r="A17" s="11">
        <f t="shared" si="0"/>
        <v>1</v>
      </c>
      <c r="B17" s="11">
        <f t="shared" si="1"/>
        <v>0.7000000000000001</v>
      </c>
      <c r="C17" s="11">
        <v>0.05</v>
      </c>
      <c r="D17" s="11">
        <v>0.05</v>
      </c>
      <c r="E17" s="11">
        <f t="shared" si="16"/>
        <v>0.5399999999999998</v>
      </c>
      <c r="F17" s="12">
        <f t="shared" si="2"/>
        <v>107.56</v>
      </c>
      <c r="G17" s="12">
        <f t="shared" si="3"/>
        <v>110.8</v>
      </c>
      <c r="H17" s="11">
        <v>15</v>
      </c>
      <c r="I17" s="13">
        <f t="shared" si="4"/>
        <v>1</v>
      </c>
      <c r="J17" s="11">
        <f>SUM(I$3:I17)</f>
        <v>10</v>
      </c>
      <c r="K17" s="12">
        <f t="shared" si="5"/>
        <v>66.66666666666666</v>
      </c>
      <c r="L17" s="11">
        <f t="shared" si="6"/>
        <v>0.05</v>
      </c>
      <c r="M17" s="11">
        <f t="shared" si="7"/>
        <v>0</v>
      </c>
      <c r="N17" s="11">
        <f>SUM(L$3:L17)</f>
        <v>2.6399999999999997</v>
      </c>
      <c r="O17" s="11">
        <f>SUM(M$3:M17)</f>
        <v>-2.1</v>
      </c>
      <c r="P17" s="12">
        <f t="shared" si="17"/>
        <v>1.257142857142857</v>
      </c>
      <c r="Q17" s="12">
        <f t="shared" si="8"/>
        <v>104.81474126195636</v>
      </c>
      <c r="R17" s="11">
        <v>1</v>
      </c>
      <c r="S17" s="11">
        <f t="shared" si="9"/>
        <v>0.05</v>
      </c>
      <c r="T17" s="11">
        <f t="shared" si="10"/>
        <v>0</v>
      </c>
      <c r="U17" s="16">
        <v>41215</v>
      </c>
      <c r="V17" s="17">
        <v>141.56</v>
      </c>
      <c r="W17" s="18">
        <f t="shared" si="11"/>
        <v>0.7078</v>
      </c>
      <c r="X17" s="11">
        <f t="shared" si="12"/>
        <v>0.75</v>
      </c>
      <c r="Y17" s="18">
        <f t="shared" si="13"/>
        <v>37.5</v>
      </c>
      <c r="Z17" s="18">
        <f t="shared" si="14"/>
        <v>375</v>
      </c>
      <c r="AA17" s="18">
        <f>SUM(Z$2:Z17)</f>
        <v>4000</v>
      </c>
      <c r="AB17" s="18">
        <f t="shared" si="15"/>
        <v>266.6666666666667</v>
      </c>
    </row>
    <row r="18" spans="1:28" ht="12.75">
      <c r="A18" s="11">
        <f t="shared" si="0"/>
        <v>6.000000000000001</v>
      </c>
      <c r="B18" s="11">
        <f t="shared" si="1"/>
        <v>4.200000000000001</v>
      </c>
      <c r="C18" s="11">
        <v>0.30000000000000004</v>
      </c>
      <c r="D18" s="11">
        <v>0.30000000000000004</v>
      </c>
      <c r="E18" s="11">
        <f t="shared" si="16"/>
        <v>0.8399999999999999</v>
      </c>
      <c r="F18" s="12">
        <f t="shared" si="2"/>
        <v>111.76</v>
      </c>
      <c r="G18" s="12">
        <f t="shared" si="3"/>
        <v>116.8</v>
      </c>
      <c r="H18" s="11">
        <v>16</v>
      </c>
      <c r="I18" s="13">
        <f t="shared" si="4"/>
        <v>1</v>
      </c>
      <c r="J18" s="11">
        <f>SUM(I$3:I18)</f>
        <v>11</v>
      </c>
      <c r="K18" s="12">
        <f t="shared" si="5"/>
        <v>68.75</v>
      </c>
      <c r="L18" s="11">
        <f t="shared" si="6"/>
        <v>0.30000000000000004</v>
      </c>
      <c r="M18" s="11">
        <f t="shared" si="7"/>
        <v>0</v>
      </c>
      <c r="N18" s="11">
        <f>SUM(L$3:L18)</f>
        <v>2.9399999999999995</v>
      </c>
      <c r="O18" s="11">
        <f>SUM(M$3:M18)</f>
        <v>-2.1</v>
      </c>
      <c r="P18" s="12">
        <f t="shared" si="17"/>
        <v>1.3999999999999997</v>
      </c>
      <c r="Q18" s="12">
        <f t="shared" si="8"/>
        <v>109.21696039495853</v>
      </c>
      <c r="R18" s="11">
        <v>1</v>
      </c>
      <c r="S18" s="11">
        <f t="shared" si="9"/>
        <v>0.30000000000000004</v>
      </c>
      <c r="T18" s="11">
        <f t="shared" si="10"/>
        <v>0</v>
      </c>
      <c r="U18" s="16">
        <v>41218</v>
      </c>
      <c r="V18" s="17">
        <v>141.85</v>
      </c>
      <c r="W18" s="18">
        <f t="shared" si="11"/>
        <v>4.2555000000000005</v>
      </c>
      <c r="X18" s="11">
        <f t="shared" si="12"/>
        <v>4.25</v>
      </c>
      <c r="Y18" s="18">
        <f t="shared" si="13"/>
        <v>212.5</v>
      </c>
      <c r="Z18" s="18">
        <f t="shared" si="14"/>
        <v>2125</v>
      </c>
      <c r="AA18" s="18">
        <f>SUM(Z$2:Z18)</f>
        <v>6125</v>
      </c>
      <c r="AB18" s="18">
        <f t="shared" si="15"/>
        <v>382.8125</v>
      </c>
    </row>
    <row r="19" spans="1:28" ht="12.75">
      <c r="A19" s="11">
        <f t="shared" si="0"/>
        <v>25</v>
      </c>
      <c r="B19" s="11">
        <f t="shared" si="1"/>
        <v>17.5</v>
      </c>
      <c r="C19" s="11">
        <v>1.25</v>
      </c>
      <c r="D19" s="11">
        <v>1.25</v>
      </c>
      <c r="E19" s="11">
        <f t="shared" si="16"/>
        <v>2.09</v>
      </c>
      <c r="F19" s="12">
        <f t="shared" si="2"/>
        <v>129.26</v>
      </c>
      <c r="G19" s="12">
        <f t="shared" si="3"/>
        <v>141.8</v>
      </c>
      <c r="H19" s="11">
        <v>17</v>
      </c>
      <c r="I19" s="13">
        <f t="shared" si="4"/>
        <v>1</v>
      </c>
      <c r="J19" s="11">
        <f>SUM(I$3:I19)</f>
        <v>12</v>
      </c>
      <c r="K19" s="12">
        <f t="shared" si="5"/>
        <v>70.58823529411765</v>
      </c>
      <c r="L19" s="11">
        <f t="shared" si="6"/>
        <v>1.25</v>
      </c>
      <c r="M19" s="11">
        <f t="shared" si="7"/>
        <v>0</v>
      </c>
      <c r="N19" s="11">
        <f>SUM(L$3:L19)</f>
        <v>4.1899999999999995</v>
      </c>
      <c r="O19" s="11">
        <f>SUM(M$3:M19)</f>
        <v>-2.1</v>
      </c>
      <c r="P19" s="12">
        <f t="shared" si="17"/>
        <v>1.9952380952380948</v>
      </c>
      <c r="Q19" s="12">
        <f t="shared" si="8"/>
        <v>128.3299284640763</v>
      </c>
      <c r="R19" s="11">
        <v>0</v>
      </c>
      <c r="S19" s="11">
        <f t="shared" si="9"/>
        <v>0</v>
      </c>
      <c r="T19" s="11">
        <f t="shared" si="10"/>
        <v>1.25</v>
      </c>
      <c r="U19" s="16">
        <v>41219</v>
      </c>
      <c r="V19" s="17">
        <v>142.96</v>
      </c>
      <c r="W19" s="18">
        <f t="shared" si="11"/>
        <v>17.87</v>
      </c>
      <c r="X19" s="11">
        <f t="shared" si="12"/>
        <v>17.75</v>
      </c>
      <c r="Y19" s="18">
        <f t="shared" si="13"/>
        <v>887.5</v>
      </c>
      <c r="Z19" s="18">
        <f t="shared" si="14"/>
        <v>8875</v>
      </c>
      <c r="AA19" s="18">
        <f>SUM(Z$2:Z19)</f>
        <v>15000</v>
      </c>
      <c r="AB19" s="18">
        <f t="shared" si="15"/>
        <v>882.3529411764706</v>
      </c>
    </row>
    <row r="20" spans="1:28" ht="12.75">
      <c r="A20" s="11">
        <f t="shared" si="0"/>
        <v>5.8</v>
      </c>
      <c r="B20" s="11">
        <f t="shared" si="1"/>
        <v>4.06</v>
      </c>
      <c r="C20" s="11">
        <v>0.29</v>
      </c>
      <c r="D20" s="11">
        <v>0.29</v>
      </c>
      <c r="E20" s="11">
        <f t="shared" si="16"/>
        <v>2.38</v>
      </c>
      <c r="F20" s="12">
        <f t="shared" si="2"/>
        <v>133.32</v>
      </c>
      <c r="G20" s="12">
        <f t="shared" si="3"/>
        <v>147.60000000000002</v>
      </c>
      <c r="H20" s="11">
        <v>18</v>
      </c>
      <c r="I20" s="13">
        <f t="shared" si="4"/>
        <v>1</v>
      </c>
      <c r="J20" s="11">
        <f>SUM(I$3:I20)</f>
        <v>13</v>
      </c>
      <c r="K20" s="12">
        <f t="shared" si="5"/>
        <v>72.22222222222221</v>
      </c>
      <c r="L20" s="11">
        <f t="shared" si="6"/>
        <v>0.29</v>
      </c>
      <c r="M20" s="11">
        <f t="shared" si="7"/>
        <v>0</v>
      </c>
      <c r="N20" s="11">
        <f>SUM(L$3:L20)</f>
        <v>4.4799999999999995</v>
      </c>
      <c r="O20" s="11">
        <f>SUM(M$3:M20)</f>
        <v>-2.1</v>
      </c>
      <c r="P20" s="12">
        <f t="shared" si="17"/>
        <v>2.133333333333333</v>
      </c>
      <c r="Q20" s="12">
        <f t="shared" si="8"/>
        <v>133.54012355971778</v>
      </c>
      <c r="R20" s="11">
        <v>1</v>
      </c>
      <c r="S20" s="11">
        <f t="shared" si="9"/>
        <v>0.29</v>
      </c>
      <c r="T20" s="11">
        <f t="shared" si="10"/>
        <v>0</v>
      </c>
      <c r="U20" s="16">
        <v>41220</v>
      </c>
      <c r="V20" s="17">
        <v>139.72</v>
      </c>
      <c r="W20" s="18">
        <f t="shared" si="11"/>
        <v>4.05188</v>
      </c>
      <c r="X20" s="11">
        <f t="shared" si="12"/>
        <v>4</v>
      </c>
      <c r="Y20" s="18">
        <f t="shared" si="13"/>
        <v>200</v>
      </c>
      <c r="Z20" s="18">
        <f t="shared" si="14"/>
        <v>2000</v>
      </c>
      <c r="AA20" s="18">
        <f>SUM(Z$2:Z20)</f>
        <v>17000</v>
      </c>
      <c r="AB20" s="18">
        <f t="shared" si="15"/>
        <v>944.4444444444445</v>
      </c>
    </row>
    <row r="21" spans="1:28" ht="12.75">
      <c r="A21" s="11">
        <f t="shared" si="0"/>
        <v>3</v>
      </c>
      <c r="B21" s="11">
        <f t="shared" si="1"/>
        <v>2.1</v>
      </c>
      <c r="C21" s="11">
        <v>0.15</v>
      </c>
      <c r="D21" s="11">
        <v>0.15</v>
      </c>
      <c r="E21" s="11">
        <f t="shared" si="16"/>
        <v>2.53</v>
      </c>
      <c r="F21" s="12">
        <f t="shared" si="2"/>
        <v>135.42</v>
      </c>
      <c r="G21" s="12">
        <f t="shared" si="3"/>
        <v>150.60000000000002</v>
      </c>
      <c r="H21" s="11">
        <v>19</v>
      </c>
      <c r="I21" s="13">
        <f t="shared" si="4"/>
        <v>1</v>
      </c>
      <c r="J21" s="11">
        <f>SUM(I$3:I21)</f>
        <v>14</v>
      </c>
      <c r="K21" s="12">
        <f t="shared" si="5"/>
        <v>73.68421052631578</v>
      </c>
      <c r="L21" s="11">
        <f t="shared" si="6"/>
        <v>0.15</v>
      </c>
      <c r="M21" s="11">
        <f t="shared" si="7"/>
        <v>0</v>
      </c>
      <c r="N21" s="11">
        <f>SUM(L$3:L21)</f>
        <v>4.63</v>
      </c>
      <c r="O21" s="11">
        <f>SUM(M$3:M21)</f>
        <v>-2.1</v>
      </c>
      <c r="P21" s="12">
        <f t="shared" si="17"/>
        <v>2.2047619047619045</v>
      </c>
      <c r="Q21" s="12">
        <f t="shared" si="8"/>
        <v>136.34446615447183</v>
      </c>
      <c r="R21" s="11">
        <v>1</v>
      </c>
      <c r="S21" s="11">
        <f t="shared" si="9"/>
        <v>0.15</v>
      </c>
      <c r="T21" s="11">
        <f t="shared" si="10"/>
        <v>0</v>
      </c>
      <c r="U21" s="16">
        <v>41228</v>
      </c>
      <c r="V21" s="17">
        <v>135.7</v>
      </c>
      <c r="W21" s="18">
        <f t="shared" si="11"/>
        <v>2.0354999999999994</v>
      </c>
      <c r="X21" s="11">
        <f t="shared" si="12"/>
        <v>2</v>
      </c>
      <c r="Y21" s="18">
        <f t="shared" si="13"/>
        <v>100</v>
      </c>
      <c r="Z21" s="18">
        <f t="shared" si="14"/>
        <v>1000</v>
      </c>
      <c r="AA21" s="18">
        <f>SUM(Z$2:Z21)</f>
        <v>18000</v>
      </c>
      <c r="AB21" s="18">
        <f t="shared" si="15"/>
        <v>947.3684210526316</v>
      </c>
    </row>
    <row r="22" spans="1:28" ht="12.75">
      <c r="A22" s="11">
        <f t="shared" si="0"/>
        <v>2.8000000000000003</v>
      </c>
      <c r="B22" s="11">
        <f t="shared" si="1"/>
        <v>1.9600000000000002</v>
      </c>
      <c r="C22" s="11">
        <v>0.14</v>
      </c>
      <c r="D22" s="11">
        <v>0.14</v>
      </c>
      <c r="E22" s="11">
        <f t="shared" si="16"/>
        <v>2.67</v>
      </c>
      <c r="F22" s="12">
        <f t="shared" si="2"/>
        <v>137.38</v>
      </c>
      <c r="G22" s="12">
        <f t="shared" si="3"/>
        <v>153.40000000000003</v>
      </c>
      <c r="H22" s="11">
        <v>20</v>
      </c>
      <c r="I22" s="13">
        <f t="shared" si="4"/>
        <v>1</v>
      </c>
      <c r="J22" s="11">
        <f>SUM(I$3:I22)</f>
        <v>15</v>
      </c>
      <c r="K22" s="12">
        <f t="shared" si="5"/>
        <v>75</v>
      </c>
      <c r="L22" s="11">
        <f t="shared" si="6"/>
        <v>0.14</v>
      </c>
      <c r="M22" s="11">
        <f t="shared" si="7"/>
        <v>0</v>
      </c>
      <c r="N22" s="11">
        <f>SUM(L$3:L22)</f>
        <v>4.77</v>
      </c>
      <c r="O22" s="11">
        <f>SUM(M$3:M22)</f>
        <v>-2.1</v>
      </c>
      <c r="P22" s="12">
        <f t="shared" si="17"/>
        <v>2.271428571428571</v>
      </c>
      <c r="Q22" s="12">
        <f t="shared" si="8"/>
        <v>139.01681769109948</v>
      </c>
      <c r="R22" s="11">
        <v>0</v>
      </c>
      <c r="S22" s="11">
        <f t="shared" si="9"/>
        <v>0</v>
      </c>
      <c r="T22" s="11">
        <f t="shared" si="10"/>
        <v>0.14</v>
      </c>
      <c r="U22" s="16">
        <v>41232</v>
      </c>
      <c r="V22" s="17">
        <v>139.13</v>
      </c>
      <c r="W22" s="18">
        <f t="shared" si="11"/>
        <v>1.94782</v>
      </c>
      <c r="X22" s="11">
        <f t="shared" si="12"/>
        <v>2</v>
      </c>
      <c r="Y22" s="18">
        <f t="shared" si="13"/>
        <v>100</v>
      </c>
      <c r="Z22" s="18">
        <f t="shared" si="14"/>
        <v>1000</v>
      </c>
      <c r="AA22" s="18">
        <f>SUM(Z$2:Z22)</f>
        <v>19000</v>
      </c>
      <c r="AB22" s="18">
        <f t="shared" si="15"/>
        <v>950</v>
      </c>
    </row>
    <row r="23" spans="1:28" ht="12.75">
      <c r="A23" s="11">
        <f t="shared" si="0"/>
        <v>8.2</v>
      </c>
      <c r="B23" s="11">
        <f t="shared" si="1"/>
        <v>5.739999999999999</v>
      </c>
      <c r="C23" s="11">
        <v>0.41</v>
      </c>
      <c r="D23" s="11">
        <v>0.41</v>
      </c>
      <c r="E23" s="11">
        <f t="shared" si="16"/>
        <v>3.08</v>
      </c>
      <c r="F23" s="12">
        <f t="shared" si="2"/>
        <v>143.12</v>
      </c>
      <c r="G23" s="12">
        <f t="shared" si="3"/>
        <v>161.60000000000002</v>
      </c>
      <c r="H23" s="11">
        <v>21</v>
      </c>
      <c r="I23" s="13">
        <f t="shared" si="4"/>
        <v>1</v>
      </c>
      <c r="J23" s="11">
        <f>SUM(I$3:I23)</f>
        <v>16</v>
      </c>
      <c r="K23" s="12">
        <f t="shared" si="5"/>
        <v>76.19047619047619</v>
      </c>
      <c r="L23" s="11">
        <f t="shared" si="6"/>
        <v>0.41</v>
      </c>
      <c r="M23" s="11">
        <f t="shared" si="7"/>
        <v>0</v>
      </c>
      <c r="N23" s="11">
        <f>SUM(L$3:L23)</f>
        <v>5.18</v>
      </c>
      <c r="O23" s="11">
        <f>SUM(M$3:M23)</f>
        <v>-2.1</v>
      </c>
      <c r="P23" s="12">
        <f t="shared" si="17"/>
        <v>2.4666666666666663</v>
      </c>
      <c r="Q23" s="12">
        <f t="shared" si="8"/>
        <v>146.99638302656857</v>
      </c>
      <c r="R23" s="11">
        <v>0</v>
      </c>
      <c r="S23" s="11">
        <f t="shared" si="9"/>
        <v>0</v>
      </c>
      <c r="T23" s="11">
        <f t="shared" si="10"/>
        <v>0.41</v>
      </c>
      <c r="U23" s="16">
        <v>41240</v>
      </c>
      <c r="V23" s="17">
        <v>140.33</v>
      </c>
      <c r="W23" s="18">
        <f t="shared" si="11"/>
        <v>5.75353</v>
      </c>
      <c r="X23" s="11">
        <f t="shared" si="12"/>
        <v>5.75</v>
      </c>
      <c r="Y23" s="18">
        <f t="shared" si="13"/>
        <v>287.5</v>
      </c>
      <c r="Z23" s="18">
        <f t="shared" si="14"/>
        <v>2875</v>
      </c>
      <c r="AA23" s="18">
        <f>SUM(Z$2:Z23)</f>
        <v>21875</v>
      </c>
      <c r="AB23" s="18">
        <f t="shared" si="15"/>
        <v>1041.6666666666667</v>
      </c>
    </row>
    <row r="24" spans="1:28" ht="12.75">
      <c r="A24" s="11">
        <f t="shared" si="0"/>
        <v>0.2</v>
      </c>
      <c r="B24" s="11">
        <f t="shared" si="1"/>
        <v>0.14</v>
      </c>
      <c r="C24" s="11">
        <v>0.01</v>
      </c>
      <c r="D24" s="11">
        <v>0.01</v>
      </c>
      <c r="E24" s="11">
        <f t="shared" si="16"/>
        <v>3.09</v>
      </c>
      <c r="F24" s="12">
        <f t="shared" si="2"/>
        <v>143.26</v>
      </c>
      <c r="G24" s="12">
        <f t="shared" si="3"/>
        <v>161.8</v>
      </c>
      <c r="H24" s="11">
        <v>22</v>
      </c>
      <c r="I24" s="13">
        <f t="shared" si="4"/>
        <v>1</v>
      </c>
      <c r="J24" s="11">
        <f>SUM(I$3:I24)</f>
        <v>17</v>
      </c>
      <c r="K24" s="12">
        <f t="shared" si="5"/>
        <v>77.27272727272727</v>
      </c>
      <c r="L24" s="11">
        <f t="shared" si="6"/>
        <v>0.01</v>
      </c>
      <c r="M24" s="11">
        <f t="shared" si="7"/>
        <v>0</v>
      </c>
      <c r="N24" s="11">
        <f>SUM(L$3:L24)</f>
        <v>5.1899999999999995</v>
      </c>
      <c r="O24" s="11">
        <f>SUM(M$3:M24)</f>
        <v>-2.1</v>
      </c>
      <c r="P24" s="12">
        <f t="shared" si="17"/>
        <v>2.471428571428571</v>
      </c>
      <c r="Q24" s="12">
        <f t="shared" si="8"/>
        <v>147.20217796280576</v>
      </c>
      <c r="R24" s="11">
        <v>1</v>
      </c>
      <c r="S24" s="11">
        <f t="shared" si="9"/>
        <v>0.01</v>
      </c>
      <c r="T24" s="11">
        <f t="shared" si="10"/>
        <v>0</v>
      </c>
      <c r="U24" s="16">
        <v>41242</v>
      </c>
      <c r="V24" s="17">
        <v>142.12</v>
      </c>
      <c r="W24" s="18">
        <f t="shared" si="11"/>
        <v>0.14212</v>
      </c>
      <c r="X24" s="11">
        <f t="shared" si="12"/>
        <v>0.25</v>
      </c>
      <c r="Y24" s="18">
        <f t="shared" si="13"/>
        <v>12.5</v>
      </c>
      <c r="Z24" s="18">
        <f t="shared" si="14"/>
        <v>125</v>
      </c>
      <c r="AA24" s="18">
        <f>SUM(Z$2:Z24)</f>
        <v>22000</v>
      </c>
      <c r="AB24" s="18">
        <f t="shared" si="15"/>
        <v>1000</v>
      </c>
    </row>
    <row r="25" spans="1:28" ht="12.75">
      <c r="A25" s="11">
        <f t="shared" si="0"/>
        <v>-1.7999999999999998</v>
      </c>
      <c r="B25" s="11">
        <f t="shared" si="1"/>
        <v>-1.26</v>
      </c>
      <c r="C25" s="11">
        <v>-0.09</v>
      </c>
      <c r="D25" s="11">
        <v>-0.09</v>
      </c>
      <c r="E25" s="11">
        <f t="shared" si="16"/>
        <v>3</v>
      </c>
      <c r="F25" s="12">
        <f t="shared" si="2"/>
        <v>142</v>
      </c>
      <c r="G25" s="12">
        <f t="shared" si="3"/>
        <v>160</v>
      </c>
      <c r="H25" s="11">
        <v>23</v>
      </c>
      <c r="I25" s="13">
        <f t="shared" si="4"/>
        <v>0</v>
      </c>
      <c r="J25" s="11">
        <f>SUM(I$3:I25)</f>
        <v>17</v>
      </c>
      <c r="K25" s="12">
        <f t="shared" si="5"/>
        <v>73.91304347826086</v>
      </c>
      <c r="L25" s="11">
        <f t="shared" si="6"/>
        <v>0</v>
      </c>
      <c r="M25" s="11">
        <f t="shared" si="7"/>
        <v>-0.09</v>
      </c>
      <c r="N25" s="11">
        <f>SUM(L$3:L25)</f>
        <v>5.1899999999999995</v>
      </c>
      <c r="O25" s="11">
        <f>SUM(M$3:M25)</f>
        <v>-2.19</v>
      </c>
      <c r="P25" s="12">
        <f t="shared" si="17"/>
        <v>2.36986301369863</v>
      </c>
      <c r="Q25" s="12">
        <f t="shared" si="8"/>
        <v>145.34743052047443</v>
      </c>
      <c r="R25" s="11">
        <v>1</v>
      </c>
      <c r="S25" s="11">
        <f t="shared" si="9"/>
        <v>-0.09</v>
      </c>
      <c r="T25" s="11">
        <f t="shared" si="10"/>
        <v>0</v>
      </c>
      <c r="U25" s="16">
        <v>41248</v>
      </c>
      <c r="V25" s="17">
        <v>141.5</v>
      </c>
      <c r="W25" s="18">
        <f t="shared" si="11"/>
        <v>-1.2734999999999999</v>
      </c>
      <c r="X25" s="11">
        <f t="shared" si="12"/>
        <v>-1.25</v>
      </c>
      <c r="Y25" s="18">
        <f t="shared" si="13"/>
        <v>-62.5</v>
      </c>
      <c r="Z25" s="18">
        <f t="shared" si="14"/>
        <v>-625</v>
      </c>
      <c r="AA25" s="18">
        <f>SUM(Z$2:Z25)</f>
        <v>21375</v>
      </c>
      <c r="AB25" s="18">
        <f t="shared" si="15"/>
        <v>929.3478260869565</v>
      </c>
    </row>
    <row r="26" spans="1:28" ht="12.75">
      <c r="A26" s="11">
        <f t="shared" si="0"/>
        <v>2.2</v>
      </c>
      <c r="B26" s="11">
        <f t="shared" si="1"/>
        <v>1.54</v>
      </c>
      <c r="C26" s="11">
        <v>0.11</v>
      </c>
      <c r="D26" s="11">
        <v>0.11</v>
      </c>
      <c r="E26" s="11">
        <f t="shared" si="16"/>
        <v>3.11</v>
      </c>
      <c r="F26" s="12">
        <f t="shared" si="2"/>
        <v>143.54</v>
      </c>
      <c r="G26" s="12">
        <f t="shared" si="3"/>
        <v>162.2</v>
      </c>
      <c r="H26" s="11">
        <v>24</v>
      </c>
      <c r="I26" s="13">
        <f t="shared" si="4"/>
        <v>1</v>
      </c>
      <c r="J26" s="11">
        <f>SUM(I$3:I26)</f>
        <v>18</v>
      </c>
      <c r="K26" s="12">
        <f t="shared" si="5"/>
        <v>75</v>
      </c>
      <c r="L26" s="11">
        <f t="shared" si="6"/>
        <v>0.11</v>
      </c>
      <c r="M26" s="11">
        <f t="shared" si="7"/>
        <v>0</v>
      </c>
      <c r="N26" s="11">
        <f>SUM(L$3:L26)</f>
        <v>5.3</v>
      </c>
      <c r="O26" s="11">
        <f>SUM(M$3:M26)</f>
        <v>-2.19</v>
      </c>
      <c r="P26" s="12">
        <f t="shared" si="17"/>
        <v>2.4200913242009134</v>
      </c>
      <c r="Q26" s="12">
        <f t="shared" si="8"/>
        <v>147.58578095048975</v>
      </c>
      <c r="R26" s="11">
        <v>1</v>
      </c>
      <c r="S26" s="11">
        <f t="shared" si="9"/>
        <v>0.11</v>
      </c>
      <c r="T26" s="11">
        <f t="shared" si="10"/>
        <v>0</v>
      </c>
      <c r="U26" s="16">
        <v>41261</v>
      </c>
      <c r="V26" s="17">
        <v>145.37</v>
      </c>
      <c r="W26" s="18">
        <f t="shared" si="11"/>
        <v>1.5990700000000002</v>
      </c>
      <c r="X26" s="11">
        <f t="shared" si="12"/>
        <v>1.5</v>
      </c>
      <c r="Y26" s="18">
        <f t="shared" si="13"/>
        <v>75</v>
      </c>
      <c r="Z26" s="18">
        <f t="shared" si="14"/>
        <v>750</v>
      </c>
      <c r="AA26" s="18">
        <f>SUM(Z$2:Z26)</f>
        <v>22125</v>
      </c>
      <c r="AB26" s="18">
        <f t="shared" si="15"/>
        <v>921.875</v>
      </c>
    </row>
    <row r="27" spans="1:28" ht="12.75">
      <c r="A27" s="11">
        <f t="shared" si="0"/>
        <v>-4.4</v>
      </c>
      <c r="B27" s="11">
        <f t="shared" si="1"/>
        <v>-3.08</v>
      </c>
      <c r="C27" s="11">
        <v>-0.22</v>
      </c>
      <c r="D27" s="11">
        <v>-0.22</v>
      </c>
      <c r="E27" s="11">
        <f t="shared" si="16"/>
        <v>2.8899999999999997</v>
      </c>
      <c r="F27" s="12">
        <f t="shared" si="2"/>
        <v>140.45999999999998</v>
      </c>
      <c r="G27" s="12">
        <f t="shared" si="3"/>
        <v>157.79999999999998</v>
      </c>
      <c r="H27" s="11">
        <v>25</v>
      </c>
      <c r="I27" s="13">
        <f t="shared" si="4"/>
        <v>0</v>
      </c>
      <c r="J27" s="11">
        <f>SUM(I$3:I27)</f>
        <v>18</v>
      </c>
      <c r="K27" s="12">
        <f t="shared" si="5"/>
        <v>72</v>
      </c>
      <c r="L27" s="11">
        <f t="shared" si="6"/>
        <v>0</v>
      </c>
      <c r="M27" s="11">
        <f t="shared" si="7"/>
        <v>-0.22</v>
      </c>
      <c r="N27" s="11">
        <f>SUM(L$3:L27)</f>
        <v>5.3</v>
      </c>
      <c r="O27" s="11">
        <f>SUM(M$3:M27)</f>
        <v>-2.41</v>
      </c>
      <c r="P27" s="12">
        <f t="shared" si="17"/>
        <v>2.1991701244813275</v>
      </c>
      <c r="Q27" s="12">
        <f t="shared" si="8"/>
        <v>143.04013889721466</v>
      </c>
      <c r="R27" s="11">
        <v>1</v>
      </c>
      <c r="S27" s="11">
        <f t="shared" si="9"/>
        <v>-0.22</v>
      </c>
      <c r="T27" s="11">
        <f t="shared" si="10"/>
        <v>0</v>
      </c>
      <c r="U27" s="16">
        <v>41264</v>
      </c>
      <c r="V27" s="17">
        <v>142.79</v>
      </c>
      <c r="W27" s="18">
        <f t="shared" si="11"/>
        <v>-3.14138</v>
      </c>
      <c r="X27" s="11">
        <f t="shared" si="12"/>
        <v>-3.25</v>
      </c>
      <c r="Y27" s="18">
        <f t="shared" si="13"/>
        <v>-162.5</v>
      </c>
      <c r="Z27" s="18">
        <f t="shared" si="14"/>
        <v>-1625</v>
      </c>
      <c r="AA27" s="18">
        <f>SUM(Z$2:Z27)</f>
        <v>20500</v>
      </c>
      <c r="AB27" s="18">
        <f t="shared" si="15"/>
        <v>820</v>
      </c>
    </row>
    <row r="28" spans="1:28" ht="12.75">
      <c r="A28" s="11">
        <f t="shared" si="0"/>
        <v>4</v>
      </c>
      <c r="B28" s="11">
        <f t="shared" si="1"/>
        <v>2.8000000000000003</v>
      </c>
      <c r="C28" s="11">
        <v>0.2</v>
      </c>
      <c r="D28" s="11">
        <v>0.2</v>
      </c>
      <c r="E28" s="11">
        <f t="shared" si="16"/>
        <v>3.09</v>
      </c>
      <c r="F28" s="12">
        <f t="shared" si="2"/>
        <v>143.26</v>
      </c>
      <c r="G28" s="12">
        <f t="shared" si="3"/>
        <v>161.79999999999998</v>
      </c>
      <c r="H28" s="11">
        <v>26</v>
      </c>
      <c r="I28" s="13">
        <f t="shared" si="4"/>
        <v>1</v>
      </c>
      <c r="J28" s="11">
        <f>SUM(I$3:I28)</f>
        <v>19</v>
      </c>
      <c r="K28" s="12">
        <f t="shared" si="5"/>
        <v>73.07692307692307</v>
      </c>
      <c r="L28" s="11">
        <f t="shared" si="6"/>
        <v>0.2</v>
      </c>
      <c r="M28" s="11">
        <f t="shared" si="7"/>
        <v>0</v>
      </c>
      <c r="N28" s="11">
        <f>SUM(L$3:L28)</f>
        <v>5.5</v>
      </c>
      <c r="O28" s="11">
        <f>SUM(M$3:M28)</f>
        <v>-2.41</v>
      </c>
      <c r="P28" s="12">
        <f t="shared" si="17"/>
        <v>2.2821576763485476</v>
      </c>
      <c r="Q28" s="12">
        <f t="shared" si="8"/>
        <v>147.04526278633668</v>
      </c>
      <c r="R28" s="11">
        <v>1</v>
      </c>
      <c r="S28" s="11">
        <f t="shared" si="9"/>
        <v>0.2</v>
      </c>
      <c r="T28" s="11">
        <f t="shared" si="10"/>
        <v>0</v>
      </c>
      <c r="U28" s="16">
        <v>41267</v>
      </c>
      <c r="V28" s="17">
        <v>142.35</v>
      </c>
      <c r="W28" s="18">
        <f t="shared" si="11"/>
        <v>2.847</v>
      </c>
      <c r="X28" s="11">
        <f t="shared" si="12"/>
        <v>2.75</v>
      </c>
      <c r="Y28" s="18">
        <f t="shared" si="13"/>
        <v>137.5</v>
      </c>
      <c r="Z28" s="18">
        <f t="shared" si="14"/>
        <v>1375</v>
      </c>
      <c r="AA28" s="18">
        <f>SUM(Z$2:Z28)</f>
        <v>21875</v>
      </c>
      <c r="AB28" s="18">
        <f t="shared" si="15"/>
        <v>841.3461538461538</v>
      </c>
    </row>
    <row r="29" spans="1:28" ht="12.75">
      <c r="A29" s="11">
        <f t="shared" si="0"/>
        <v>-13</v>
      </c>
      <c r="B29" s="11">
        <f t="shared" si="1"/>
        <v>-9.1</v>
      </c>
      <c r="C29" s="11">
        <v>-0.65</v>
      </c>
      <c r="D29" s="11">
        <v>-0.65</v>
      </c>
      <c r="E29" s="11">
        <f t="shared" si="16"/>
        <v>2.44</v>
      </c>
      <c r="F29" s="12">
        <f t="shared" si="2"/>
        <v>134.16</v>
      </c>
      <c r="G29" s="12">
        <f t="shared" si="3"/>
        <v>148.79999999999998</v>
      </c>
      <c r="H29" s="11">
        <v>27</v>
      </c>
      <c r="I29" s="13">
        <f t="shared" si="4"/>
        <v>0</v>
      </c>
      <c r="J29" s="11">
        <f>SUM(I$3:I29)</f>
        <v>19</v>
      </c>
      <c r="K29" s="12">
        <f t="shared" si="5"/>
        <v>70.37037037037037</v>
      </c>
      <c r="L29" s="11">
        <f t="shared" si="6"/>
        <v>0</v>
      </c>
      <c r="M29" s="11">
        <f t="shared" si="7"/>
        <v>-0.65</v>
      </c>
      <c r="N29" s="11">
        <f>SUM(L$3:L29)</f>
        <v>5.5</v>
      </c>
      <c r="O29" s="11">
        <f>SUM(M$3:M29)</f>
        <v>-3.06</v>
      </c>
      <c r="P29" s="12">
        <f t="shared" si="17"/>
        <v>1.7973856209150327</v>
      </c>
      <c r="Q29" s="12">
        <f t="shared" si="8"/>
        <v>133.66414387278004</v>
      </c>
      <c r="R29" s="11">
        <v>1</v>
      </c>
      <c r="S29" s="11">
        <f t="shared" si="9"/>
        <v>-0.65</v>
      </c>
      <c r="T29" s="11">
        <f t="shared" si="10"/>
        <v>0</v>
      </c>
      <c r="U29" s="16">
        <v>41270</v>
      </c>
      <c r="V29" s="17">
        <v>141.56</v>
      </c>
      <c r="W29" s="18">
        <f t="shared" si="11"/>
        <v>-9.201400000000001</v>
      </c>
      <c r="X29" s="11">
        <f t="shared" si="12"/>
        <v>-9.25</v>
      </c>
      <c r="Y29" s="18">
        <f t="shared" si="13"/>
        <v>-462.5</v>
      </c>
      <c r="Z29" s="18">
        <f t="shared" si="14"/>
        <v>-4625</v>
      </c>
      <c r="AA29" s="18">
        <f>SUM(Z$2:Z29)</f>
        <v>17250</v>
      </c>
      <c r="AB29" s="18">
        <f t="shared" si="15"/>
        <v>638.8888888888889</v>
      </c>
    </row>
    <row r="30" spans="1:28" ht="12.75">
      <c r="A30" s="11">
        <f t="shared" si="0"/>
        <v>12.000000000000002</v>
      </c>
      <c r="B30" s="11">
        <f t="shared" si="1"/>
        <v>8.400000000000002</v>
      </c>
      <c r="C30" s="11">
        <v>0.6000000000000001</v>
      </c>
      <c r="D30" s="11">
        <v>0.6000000000000001</v>
      </c>
      <c r="E30" s="11">
        <f t="shared" si="16"/>
        <v>3.04</v>
      </c>
      <c r="F30" s="12">
        <f t="shared" si="2"/>
        <v>142.56</v>
      </c>
      <c r="G30" s="12">
        <f t="shared" si="3"/>
        <v>160.79999999999998</v>
      </c>
      <c r="H30" s="11">
        <v>28</v>
      </c>
      <c r="I30" s="13">
        <f t="shared" si="4"/>
        <v>1</v>
      </c>
      <c r="J30" s="11">
        <f>SUM(I$3:I30)</f>
        <v>20</v>
      </c>
      <c r="K30" s="12">
        <f t="shared" si="5"/>
        <v>71.42857142857143</v>
      </c>
      <c r="L30" s="11">
        <f t="shared" si="6"/>
        <v>0.6000000000000001</v>
      </c>
      <c r="M30" s="11">
        <f t="shared" si="7"/>
        <v>0</v>
      </c>
      <c r="N30" s="11">
        <f>SUM(L$3:L30)</f>
        <v>6.1</v>
      </c>
      <c r="O30" s="11">
        <f>SUM(M$3:M30)</f>
        <v>-3.06</v>
      </c>
      <c r="P30" s="12">
        <f t="shared" si="17"/>
        <v>1.9934640522875815</v>
      </c>
      <c r="Q30" s="12">
        <f t="shared" si="8"/>
        <v>144.89193195809358</v>
      </c>
      <c r="R30" s="11">
        <v>1</v>
      </c>
      <c r="S30" s="11">
        <f t="shared" si="9"/>
        <v>0.6000000000000001</v>
      </c>
      <c r="T30" s="11">
        <f t="shared" si="10"/>
        <v>0</v>
      </c>
      <c r="U30" s="16">
        <v>41271</v>
      </c>
      <c r="V30" s="17">
        <v>140.03</v>
      </c>
      <c r="W30" s="18">
        <f t="shared" si="11"/>
        <v>8.401800000000001</v>
      </c>
      <c r="X30" s="11">
        <f t="shared" si="12"/>
        <v>8.5</v>
      </c>
      <c r="Y30" s="18">
        <f t="shared" si="13"/>
        <v>425</v>
      </c>
      <c r="Z30" s="18">
        <f t="shared" si="14"/>
        <v>4250</v>
      </c>
      <c r="AA30" s="18">
        <f>SUM(Z$2:Z30)</f>
        <v>21500</v>
      </c>
      <c r="AB30" s="18">
        <f t="shared" si="15"/>
        <v>767.8571428571429</v>
      </c>
    </row>
    <row r="31" spans="1:28" ht="12.75">
      <c r="A31" s="11">
        <f t="shared" si="0"/>
        <v>38</v>
      </c>
      <c r="B31" s="11">
        <f t="shared" si="1"/>
        <v>26.599999999999998</v>
      </c>
      <c r="C31" s="11">
        <v>1.9</v>
      </c>
      <c r="D31" s="11">
        <v>1.9</v>
      </c>
      <c r="E31" s="11">
        <f t="shared" si="16"/>
        <v>4.9399999999999995</v>
      </c>
      <c r="F31" s="12">
        <f t="shared" si="2"/>
        <v>169.16</v>
      </c>
      <c r="G31" s="12">
        <f t="shared" si="3"/>
        <v>198.79999999999998</v>
      </c>
      <c r="H31" s="11">
        <v>29</v>
      </c>
      <c r="I31" s="13">
        <f t="shared" si="4"/>
        <v>1</v>
      </c>
      <c r="J31" s="11">
        <f>SUM(I$3:I31)</f>
        <v>21</v>
      </c>
      <c r="K31" s="12">
        <f t="shared" si="5"/>
        <v>72.41379310344827</v>
      </c>
      <c r="L31" s="11">
        <f t="shared" si="6"/>
        <v>1.9</v>
      </c>
      <c r="M31" s="11">
        <f t="shared" si="7"/>
        <v>0</v>
      </c>
      <c r="N31" s="11">
        <f>SUM(L$3:L31)</f>
        <v>8</v>
      </c>
      <c r="O31" s="11">
        <f>SUM(M$3:M31)</f>
        <v>-3.06</v>
      </c>
      <c r="P31" s="12">
        <f t="shared" si="17"/>
        <v>2.6143790849673203</v>
      </c>
      <c r="Q31" s="12">
        <f t="shared" si="8"/>
        <v>183.43318585894647</v>
      </c>
      <c r="R31" s="11">
        <v>1</v>
      </c>
      <c r="S31" s="11">
        <f t="shared" si="9"/>
        <v>1.9</v>
      </c>
      <c r="T31" s="11">
        <f t="shared" si="10"/>
        <v>0</v>
      </c>
      <c r="U31" s="16">
        <v>41274</v>
      </c>
      <c r="V31" s="17">
        <v>142.41</v>
      </c>
      <c r="W31" s="18">
        <f t="shared" si="11"/>
        <v>27.0579</v>
      </c>
      <c r="X31" s="11">
        <f t="shared" si="12"/>
        <v>27</v>
      </c>
      <c r="Y31" s="18">
        <f t="shared" si="13"/>
        <v>1350</v>
      </c>
      <c r="Z31" s="18">
        <f t="shared" si="14"/>
        <v>13500</v>
      </c>
      <c r="AA31" s="18">
        <f>SUM(Z$2:Z31)</f>
        <v>35000</v>
      </c>
      <c r="AB31" s="18">
        <f t="shared" si="15"/>
        <v>1206.896551724138</v>
      </c>
    </row>
    <row r="32" spans="1:28" ht="12.75">
      <c r="A32" s="11">
        <f t="shared" si="0"/>
        <v>1</v>
      </c>
      <c r="B32" s="11">
        <f t="shared" si="1"/>
        <v>0.7000000000000001</v>
      </c>
      <c r="C32" s="11">
        <v>0.05</v>
      </c>
      <c r="D32" s="11">
        <v>0.05</v>
      </c>
      <c r="E32" s="11">
        <f t="shared" si="16"/>
        <v>4.989999999999999</v>
      </c>
      <c r="F32" s="12">
        <f t="shared" si="2"/>
        <v>169.85999999999999</v>
      </c>
      <c r="G32" s="12">
        <f t="shared" si="3"/>
        <v>199.79999999999998</v>
      </c>
      <c r="H32" s="11">
        <v>30</v>
      </c>
      <c r="I32" s="13">
        <f t="shared" si="4"/>
        <v>1</v>
      </c>
      <c r="J32" s="11">
        <f>SUM(I$3:I32)</f>
        <v>22</v>
      </c>
      <c r="K32" s="12">
        <f t="shared" si="5"/>
        <v>73.33333333333333</v>
      </c>
      <c r="L32" s="11">
        <f t="shared" si="6"/>
        <v>0.05</v>
      </c>
      <c r="M32" s="11">
        <f t="shared" si="7"/>
        <v>0</v>
      </c>
      <c r="N32" s="11">
        <f>SUM(L$3:L32)</f>
        <v>8.05</v>
      </c>
      <c r="O32" s="11">
        <f>SUM(M$3:M32)</f>
        <v>-3.06</v>
      </c>
      <c r="P32" s="12">
        <f t="shared" si="17"/>
        <v>2.630718954248366</v>
      </c>
      <c r="Q32" s="12">
        <f t="shared" si="8"/>
        <v>184.7172181599591</v>
      </c>
      <c r="R32" s="11">
        <v>0</v>
      </c>
      <c r="S32" s="11">
        <f t="shared" si="9"/>
        <v>0</v>
      </c>
      <c r="T32" s="11">
        <f t="shared" si="10"/>
        <v>0.05</v>
      </c>
      <c r="U32" s="16">
        <v>41276</v>
      </c>
      <c r="V32" s="17">
        <v>146.06</v>
      </c>
      <c r="W32" s="18">
        <f t="shared" si="11"/>
        <v>0.7303000000000001</v>
      </c>
      <c r="X32" s="11">
        <f t="shared" si="12"/>
        <v>0.75</v>
      </c>
      <c r="Y32" s="18">
        <f t="shared" si="13"/>
        <v>37.5</v>
      </c>
      <c r="Z32" s="18">
        <f t="shared" si="14"/>
        <v>375</v>
      </c>
      <c r="AA32" s="18">
        <f>SUM(Z$2:Z32)</f>
        <v>35375</v>
      </c>
      <c r="AB32" s="18">
        <f t="shared" si="15"/>
        <v>1179.1666666666667</v>
      </c>
    </row>
    <row r="33" spans="1:28" ht="12.75">
      <c r="A33" s="11">
        <f t="shared" si="0"/>
        <v>7.199999999999999</v>
      </c>
      <c r="B33" s="11">
        <f t="shared" si="1"/>
        <v>5.04</v>
      </c>
      <c r="C33" s="11">
        <v>0.36</v>
      </c>
      <c r="D33" s="11">
        <v>0.36</v>
      </c>
      <c r="E33" s="11">
        <f t="shared" si="16"/>
        <v>5.35</v>
      </c>
      <c r="F33" s="12">
        <f t="shared" si="2"/>
        <v>174.89999999999998</v>
      </c>
      <c r="G33" s="12">
        <f t="shared" si="3"/>
        <v>206.99999999999997</v>
      </c>
      <c r="H33" s="11">
        <v>31</v>
      </c>
      <c r="I33" s="13">
        <f t="shared" si="4"/>
        <v>1</v>
      </c>
      <c r="J33" s="11">
        <f>SUM(I$3:I33)</f>
        <v>23</v>
      </c>
      <c r="K33" s="12">
        <f t="shared" si="5"/>
        <v>74.19354838709677</v>
      </c>
      <c r="L33" s="11">
        <f t="shared" si="6"/>
        <v>0.36</v>
      </c>
      <c r="M33" s="11">
        <f t="shared" si="7"/>
        <v>0</v>
      </c>
      <c r="N33" s="11">
        <f>SUM(L$3:L33)</f>
        <v>8.41</v>
      </c>
      <c r="O33" s="11">
        <f>SUM(M$3:M33)</f>
        <v>-3.06</v>
      </c>
      <c r="P33" s="12">
        <f t="shared" si="17"/>
        <v>2.7483660130718954</v>
      </c>
      <c r="Q33" s="12">
        <f t="shared" si="8"/>
        <v>194.02696595522102</v>
      </c>
      <c r="R33" s="11">
        <v>0</v>
      </c>
      <c r="S33" s="11">
        <f t="shared" si="9"/>
        <v>0</v>
      </c>
      <c r="T33" s="11">
        <f t="shared" si="10"/>
        <v>0.36</v>
      </c>
      <c r="U33" s="16">
        <v>41278</v>
      </c>
      <c r="V33" s="17">
        <v>146.37</v>
      </c>
      <c r="W33" s="18">
        <f t="shared" si="11"/>
        <v>5.2693200000000004</v>
      </c>
      <c r="X33" s="11">
        <f t="shared" si="12"/>
        <v>5.25</v>
      </c>
      <c r="Y33" s="18">
        <f t="shared" si="13"/>
        <v>262.5</v>
      </c>
      <c r="Z33" s="18">
        <f t="shared" si="14"/>
        <v>2625</v>
      </c>
      <c r="AA33" s="18">
        <f>SUM(Z$2:Z33)</f>
        <v>38000</v>
      </c>
      <c r="AB33" s="18">
        <f t="shared" si="15"/>
        <v>1225.8064516129032</v>
      </c>
    </row>
    <row r="34" spans="1:28" ht="12.75">
      <c r="A34" s="11">
        <f t="shared" si="0"/>
        <v>4.4</v>
      </c>
      <c r="B34" s="11">
        <f t="shared" si="1"/>
        <v>3.08</v>
      </c>
      <c r="C34" s="11">
        <v>0.22</v>
      </c>
      <c r="D34" s="11">
        <v>0.22</v>
      </c>
      <c r="E34" s="11">
        <f t="shared" si="16"/>
        <v>5.569999999999999</v>
      </c>
      <c r="F34" s="12">
        <f t="shared" si="2"/>
        <v>177.98</v>
      </c>
      <c r="G34" s="12">
        <f t="shared" si="3"/>
        <v>211.39999999999998</v>
      </c>
      <c r="H34" s="11">
        <v>32</v>
      </c>
      <c r="I34" s="13">
        <f t="shared" si="4"/>
        <v>1</v>
      </c>
      <c r="J34" s="11">
        <f>SUM(I$3:I34)</f>
        <v>24</v>
      </c>
      <c r="K34" s="12">
        <f t="shared" si="5"/>
        <v>75</v>
      </c>
      <c r="L34" s="11">
        <f t="shared" si="6"/>
        <v>0.22</v>
      </c>
      <c r="M34" s="11">
        <f t="shared" si="7"/>
        <v>0</v>
      </c>
      <c r="N34" s="11">
        <f>SUM(L$3:L34)</f>
        <v>8.63</v>
      </c>
      <c r="O34" s="11">
        <f>SUM(M$3:M34)</f>
        <v>-3.06</v>
      </c>
      <c r="P34" s="12">
        <f t="shared" si="17"/>
        <v>2.820261437908497</v>
      </c>
      <c r="Q34" s="12">
        <f t="shared" si="8"/>
        <v>200.0029965066418</v>
      </c>
      <c r="R34" s="11">
        <v>1</v>
      </c>
      <c r="S34" s="11">
        <f t="shared" si="9"/>
        <v>0.22</v>
      </c>
      <c r="T34" s="11">
        <f t="shared" si="10"/>
        <v>0</v>
      </c>
      <c r="U34" s="16">
        <v>41282</v>
      </c>
      <c r="V34" s="17">
        <v>145.55</v>
      </c>
      <c r="W34" s="18">
        <f t="shared" si="11"/>
        <v>3.2021</v>
      </c>
      <c r="X34" s="11">
        <f t="shared" si="12"/>
        <v>3.25</v>
      </c>
      <c r="Y34" s="18">
        <f t="shared" si="13"/>
        <v>162.5</v>
      </c>
      <c r="Z34" s="18">
        <f t="shared" si="14"/>
        <v>1625</v>
      </c>
      <c r="AA34" s="18">
        <f>SUM(Z$2:Z34)</f>
        <v>39625</v>
      </c>
      <c r="AB34" s="18">
        <f t="shared" si="15"/>
        <v>1238.28125</v>
      </c>
    </row>
    <row r="35" spans="1:28" ht="12.75">
      <c r="A35" s="11">
        <f t="shared" si="0"/>
        <v>-11.200000000000001</v>
      </c>
      <c r="B35" s="11">
        <f t="shared" si="1"/>
        <v>-7.840000000000001</v>
      </c>
      <c r="C35" s="11">
        <v>-0.56</v>
      </c>
      <c r="D35" s="11">
        <v>-0.56</v>
      </c>
      <c r="E35" s="11">
        <f t="shared" si="16"/>
        <v>5.01</v>
      </c>
      <c r="F35" s="12">
        <f t="shared" si="2"/>
        <v>170.14</v>
      </c>
      <c r="G35" s="12">
        <f t="shared" si="3"/>
        <v>200.2</v>
      </c>
      <c r="H35" s="11">
        <v>33</v>
      </c>
      <c r="I35" s="13">
        <f t="shared" si="4"/>
        <v>0</v>
      </c>
      <c r="J35" s="11">
        <f>SUM(I$3:I35)</f>
        <v>24</v>
      </c>
      <c r="K35" s="12">
        <f t="shared" si="5"/>
        <v>72.72727272727273</v>
      </c>
      <c r="L35" s="11">
        <f t="shared" si="6"/>
        <v>0</v>
      </c>
      <c r="M35" s="11">
        <f t="shared" si="7"/>
        <v>-0.56</v>
      </c>
      <c r="N35" s="11">
        <f>SUM(L$3:L35)</f>
        <v>8.63</v>
      </c>
      <c r="O35" s="11">
        <f>SUM(M$3:M35)</f>
        <v>-3.62</v>
      </c>
      <c r="P35" s="12">
        <f t="shared" si="17"/>
        <v>2.383977900552486</v>
      </c>
      <c r="Q35" s="12">
        <f t="shared" si="8"/>
        <v>184.32276158052107</v>
      </c>
      <c r="R35" s="11">
        <v>0</v>
      </c>
      <c r="S35" s="11">
        <f t="shared" si="9"/>
        <v>0</v>
      </c>
      <c r="T35" s="11">
        <f t="shared" si="10"/>
        <v>-0.56</v>
      </c>
      <c r="U35" s="16">
        <v>41283</v>
      </c>
      <c r="V35" s="17">
        <v>145.92</v>
      </c>
      <c r="W35" s="18">
        <f t="shared" si="11"/>
        <v>-8.17152</v>
      </c>
      <c r="X35" s="11">
        <f t="shared" si="12"/>
        <v>-8.25</v>
      </c>
      <c r="Y35" s="18">
        <f t="shared" si="13"/>
        <v>-412.5</v>
      </c>
      <c r="Z35" s="18">
        <f t="shared" si="14"/>
        <v>-4125</v>
      </c>
      <c r="AA35" s="18">
        <f>SUM(Z$2:Z35)</f>
        <v>35500</v>
      </c>
      <c r="AB35" s="18">
        <f t="shared" si="15"/>
        <v>1075.7575757575758</v>
      </c>
    </row>
    <row r="36" spans="1:28" ht="12.75">
      <c r="A36" s="11">
        <f t="shared" si="0"/>
        <v>9.200000000000001</v>
      </c>
      <c r="B36" s="11">
        <f t="shared" si="1"/>
        <v>6.44</v>
      </c>
      <c r="C36" s="11">
        <v>0.46</v>
      </c>
      <c r="D36" s="11">
        <v>0.46</v>
      </c>
      <c r="E36" s="11">
        <f t="shared" si="16"/>
        <v>5.47</v>
      </c>
      <c r="F36" s="12">
        <f t="shared" si="2"/>
        <v>176.57999999999998</v>
      </c>
      <c r="G36" s="12">
        <f t="shared" si="3"/>
        <v>209.39999999999998</v>
      </c>
      <c r="H36" s="11">
        <v>34</v>
      </c>
      <c r="I36" s="13">
        <f t="shared" si="4"/>
        <v>1</v>
      </c>
      <c r="J36" s="11">
        <f>SUM(I$3:I36)</f>
        <v>25</v>
      </c>
      <c r="K36" s="12">
        <f t="shared" si="5"/>
        <v>73.52941176470588</v>
      </c>
      <c r="L36" s="11">
        <f t="shared" si="6"/>
        <v>0.46</v>
      </c>
      <c r="M36" s="11">
        <f t="shared" si="7"/>
        <v>0</v>
      </c>
      <c r="N36" s="11">
        <f>SUM(L$3:L36)</f>
        <v>9.090000000000002</v>
      </c>
      <c r="O36" s="11">
        <f>SUM(M$3:M36)</f>
        <v>-3.62</v>
      </c>
      <c r="P36" s="12">
        <f t="shared" si="17"/>
        <v>2.5110497237569063</v>
      </c>
      <c r="Q36" s="12">
        <f t="shared" si="8"/>
        <v>196.19314742630664</v>
      </c>
      <c r="R36" s="11">
        <v>0</v>
      </c>
      <c r="S36" s="11">
        <f t="shared" si="9"/>
        <v>0</v>
      </c>
      <c r="T36" s="11">
        <f t="shared" si="10"/>
        <v>0.46</v>
      </c>
      <c r="U36" s="16">
        <v>41288</v>
      </c>
      <c r="V36" s="17">
        <v>146.97</v>
      </c>
      <c r="W36" s="18">
        <f t="shared" si="11"/>
        <v>6.76062</v>
      </c>
      <c r="X36" s="11">
        <f t="shared" si="12"/>
        <v>6.75</v>
      </c>
      <c r="Y36" s="18">
        <f t="shared" si="13"/>
        <v>337.5</v>
      </c>
      <c r="Z36" s="18">
        <f t="shared" si="14"/>
        <v>3375</v>
      </c>
      <c r="AA36" s="18">
        <f>SUM(Z$2:Z36)</f>
        <v>38875</v>
      </c>
      <c r="AB36" s="18">
        <f t="shared" si="15"/>
        <v>1143.3823529411766</v>
      </c>
    </row>
    <row r="37" spans="1:28" ht="12.75">
      <c r="A37" s="11">
        <f t="shared" si="0"/>
        <v>-4</v>
      </c>
      <c r="B37" s="11">
        <f t="shared" si="1"/>
        <v>-2.8000000000000003</v>
      </c>
      <c r="C37" s="11">
        <v>-0.2</v>
      </c>
      <c r="D37" s="11">
        <v>-0.2</v>
      </c>
      <c r="E37" s="11">
        <f t="shared" si="16"/>
        <v>5.27</v>
      </c>
      <c r="F37" s="12">
        <f t="shared" si="2"/>
        <v>173.77999999999997</v>
      </c>
      <c r="G37" s="12">
        <f t="shared" si="3"/>
        <v>205.39999999999998</v>
      </c>
      <c r="H37" s="11">
        <v>35</v>
      </c>
      <c r="I37" s="13">
        <f t="shared" si="4"/>
        <v>0</v>
      </c>
      <c r="J37" s="11">
        <f>SUM(I$3:I37)</f>
        <v>25</v>
      </c>
      <c r="K37" s="12">
        <f t="shared" si="5"/>
        <v>71.42857142857143</v>
      </c>
      <c r="L37" s="11">
        <f t="shared" si="6"/>
        <v>0</v>
      </c>
      <c r="M37" s="11">
        <f t="shared" si="7"/>
        <v>-0.2</v>
      </c>
      <c r="N37" s="11">
        <f>SUM(L$3:L37)</f>
        <v>9.090000000000002</v>
      </c>
      <c r="O37" s="11">
        <f>SUM(M$3:M37)</f>
        <v>-3.8200000000000003</v>
      </c>
      <c r="P37" s="12">
        <f t="shared" si="17"/>
        <v>2.3795811518324608</v>
      </c>
      <c r="Q37" s="12">
        <f t="shared" si="8"/>
        <v>190.69973929837005</v>
      </c>
      <c r="R37" s="11">
        <v>1</v>
      </c>
      <c r="S37" s="11">
        <f t="shared" si="9"/>
        <v>-0.2</v>
      </c>
      <c r="T37" s="11">
        <f t="shared" si="10"/>
        <v>0</v>
      </c>
      <c r="U37" s="16">
        <v>41289</v>
      </c>
      <c r="V37" s="17">
        <v>147.07</v>
      </c>
      <c r="W37" s="18">
        <f t="shared" si="11"/>
        <v>-2.9414</v>
      </c>
      <c r="X37" s="11">
        <f t="shared" si="12"/>
        <v>-3</v>
      </c>
      <c r="Y37" s="18">
        <f t="shared" si="13"/>
        <v>-150</v>
      </c>
      <c r="Z37" s="18">
        <f t="shared" si="14"/>
        <v>-1500</v>
      </c>
      <c r="AA37" s="18">
        <f>SUM(Z$2:Z37)</f>
        <v>37375</v>
      </c>
      <c r="AB37" s="18">
        <f t="shared" si="15"/>
        <v>1067.857142857143</v>
      </c>
    </row>
    <row r="38" spans="1:28" ht="12.75">
      <c r="A38" s="11">
        <f t="shared" si="0"/>
        <v>-8.8</v>
      </c>
      <c r="B38" s="11">
        <f t="shared" si="1"/>
        <v>-6.16</v>
      </c>
      <c r="C38" s="11">
        <v>-0.44</v>
      </c>
      <c r="D38" s="11">
        <v>-0.44</v>
      </c>
      <c r="E38" s="11">
        <f t="shared" si="16"/>
        <v>4.829999999999999</v>
      </c>
      <c r="F38" s="12">
        <f t="shared" si="2"/>
        <v>167.61999999999998</v>
      </c>
      <c r="G38" s="12">
        <f t="shared" si="3"/>
        <v>196.59999999999997</v>
      </c>
      <c r="H38" s="11">
        <v>36</v>
      </c>
      <c r="I38" s="13">
        <f t="shared" si="4"/>
        <v>0</v>
      </c>
      <c r="J38" s="11">
        <f>SUM(I$3:I38)</f>
        <v>25</v>
      </c>
      <c r="K38" s="12">
        <f t="shared" si="5"/>
        <v>69.44444444444444</v>
      </c>
      <c r="L38" s="11">
        <f t="shared" si="6"/>
        <v>0</v>
      </c>
      <c r="M38" s="11">
        <f t="shared" si="7"/>
        <v>-0.44</v>
      </c>
      <c r="N38" s="11">
        <f>SUM(L$3:L38)</f>
        <v>9.090000000000002</v>
      </c>
      <c r="O38" s="11">
        <f>SUM(M$3:M38)</f>
        <v>-4.260000000000001</v>
      </c>
      <c r="P38" s="12">
        <f t="shared" si="17"/>
        <v>2.1338028169014085</v>
      </c>
      <c r="Q38" s="12">
        <f t="shared" si="8"/>
        <v>178.95263535759045</v>
      </c>
      <c r="R38" s="11">
        <v>0</v>
      </c>
      <c r="S38" s="11">
        <f t="shared" si="9"/>
        <v>0</v>
      </c>
      <c r="T38" s="11">
        <f t="shared" si="10"/>
        <v>-0.44</v>
      </c>
      <c r="U38" s="16">
        <v>41290</v>
      </c>
      <c r="V38" s="17">
        <v>147.05</v>
      </c>
      <c r="W38" s="18">
        <f t="shared" si="11"/>
        <v>-6.470200000000001</v>
      </c>
      <c r="X38" s="11">
        <f t="shared" si="12"/>
        <v>-6.5</v>
      </c>
      <c r="Y38" s="18">
        <f t="shared" si="13"/>
        <v>-325</v>
      </c>
      <c r="Z38" s="18">
        <f t="shared" si="14"/>
        <v>-3250</v>
      </c>
      <c r="AA38" s="18">
        <f>SUM(Z$2:Z38)</f>
        <v>34125</v>
      </c>
      <c r="AB38" s="18">
        <f t="shared" si="15"/>
        <v>947.9166666666666</v>
      </c>
    </row>
    <row r="39" spans="1:28" ht="12.75">
      <c r="A39" s="11">
        <f t="shared" si="0"/>
        <v>0.4</v>
      </c>
      <c r="B39" s="11">
        <f t="shared" si="1"/>
        <v>0.28</v>
      </c>
      <c r="C39" s="11">
        <v>0.02</v>
      </c>
      <c r="D39" s="11">
        <v>0.02</v>
      </c>
      <c r="E39" s="11">
        <f t="shared" si="16"/>
        <v>4.849999999999999</v>
      </c>
      <c r="F39" s="12">
        <f t="shared" si="2"/>
        <v>167.89999999999998</v>
      </c>
      <c r="G39" s="12">
        <f t="shared" si="3"/>
        <v>196.99999999999997</v>
      </c>
      <c r="H39" s="11">
        <v>37</v>
      </c>
      <c r="I39" s="13">
        <f t="shared" si="4"/>
        <v>1</v>
      </c>
      <c r="J39" s="11">
        <f>SUM(I$3:I39)</f>
        <v>26</v>
      </c>
      <c r="K39" s="12">
        <f t="shared" si="5"/>
        <v>70.27027027027027</v>
      </c>
      <c r="L39" s="11">
        <f t="shared" si="6"/>
        <v>0.02</v>
      </c>
      <c r="M39" s="11">
        <f t="shared" si="7"/>
        <v>0</v>
      </c>
      <c r="N39" s="11">
        <f>SUM(L$3:L39)</f>
        <v>9.110000000000001</v>
      </c>
      <c r="O39" s="11">
        <f>SUM(M$3:M39)</f>
        <v>-4.260000000000001</v>
      </c>
      <c r="P39" s="12">
        <f t="shared" si="17"/>
        <v>2.1384976525821595</v>
      </c>
      <c r="Q39" s="12">
        <f t="shared" si="8"/>
        <v>179.45370273659168</v>
      </c>
      <c r="R39" s="11">
        <v>0</v>
      </c>
      <c r="S39" s="11">
        <f t="shared" si="9"/>
        <v>0</v>
      </c>
      <c r="T39" s="11">
        <f t="shared" si="10"/>
        <v>0.02</v>
      </c>
      <c r="U39" s="16">
        <v>41291</v>
      </c>
      <c r="V39" s="17">
        <v>148</v>
      </c>
      <c r="W39" s="18">
        <f t="shared" si="11"/>
        <v>0.29600000000000004</v>
      </c>
      <c r="X39" s="11">
        <f t="shared" si="12"/>
        <v>0.25</v>
      </c>
      <c r="Y39" s="18">
        <f t="shared" si="13"/>
        <v>12.5</v>
      </c>
      <c r="Z39" s="18">
        <f t="shared" si="14"/>
        <v>125</v>
      </c>
      <c r="AA39" s="18">
        <f>SUM(Z$2:Z39)</f>
        <v>34250</v>
      </c>
      <c r="AB39" s="18">
        <f t="shared" si="15"/>
        <v>925.6756756756756</v>
      </c>
    </row>
    <row r="40" spans="1:28" ht="12.75">
      <c r="A40" s="11">
        <f t="shared" si="0"/>
        <v>-6.2</v>
      </c>
      <c r="B40" s="11">
        <f t="shared" si="1"/>
        <v>-4.34</v>
      </c>
      <c r="C40" s="11">
        <v>-0.31</v>
      </c>
      <c r="D40" s="11">
        <v>-0.31</v>
      </c>
      <c r="E40" s="11">
        <f t="shared" si="16"/>
        <v>4.539999999999999</v>
      </c>
      <c r="F40" s="12">
        <f t="shared" si="2"/>
        <v>163.55999999999997</v>
      </c>
      <c r="G40" s="12">
        <f t="shared" si="3"/>
        <v>190.79999999999998</v>
      </c>
      <c r="H40" s="11">
        <v>38</v>
      </c>
      <c r="I40" s="13">
        <f t="shared" si="4"/>
        <v>0</v>
      </c>
      <c r="J40" s="11">
        <f>SUM(I$3:I40)</f>
        <v>26</v>
      </c>
      <c r="K40" s="12">
        <f t="shared" si="5"/>
        <v>68.42105263157895</v>
      </c>
      <c r="L40" s="11">
        <f t="shared" si="6"/>
        <v>0</v>
      </c>
      <c r="M40" s="11">
        <f t="shared" si="7"/>
        <v>-0.31</v>
      </c>
      <c r="N40" s="11">
        <f>SUM(L$3:L40)</f>
        <v>9.110000000000001</v>
      </c>
      <c r="O40" s="11">
        <f>SUM(M$3:M40)</f>
        <v>-4.57</v>
      </c>
      <c r="P40" s="12">
        <f t="shared" si="17"/>
        <v>1.9934354485776806</v>
      </c>
      <c r="Q40" s="12">
        <f t="shared" si="8"/>
        <v>171.66541203782361</v>
      </c>
      <c r="R40" s="11">
        <v>0</v>
      </c>
      <c r="S40" s="11">
        <f t="shared" si="9"/>
        <v>0</v>
      </c>
      <c r="T40" s="11">
        <f t="shared" si="10"/>
        <v>-0.31</v>
      </c>
      <c r="U40" s="16">
        <v>41298</v>
      </c>
      <c r="V40" s="17">
        <v>149.41</v>
      </c>
      <c r="W40" s="18">
        <f t="shared" si="11"/>
        <v>-4.631709999999999</v>
      </c>
      <c r="X40" s="11">
        <f t="shared" si="12"/>
        <v>-4.75</v>
      </c>
      <c r="Y40" s="18">
        <f t="shared" si="13"/>
        <v>-237.5</v>
      </c>
      <c r="Z40" s="18">
        <f t="shared" si="14"/>
        <v>-2375</v>
      </c>
      <c r="AA40" s="18">
        <f>SUM(Z$2:Z40)</f>
        <v>31875</v>
      </c>
      <c r="AB40" s="18">
        <f t="shared" si="15"/>
        <v>838.8157894736842</v>
      </c>
    </row>
    <row r="41" spans="1:28" ht="12.75">
      <c r="A41" s="11">
        <f t="shared" si="0"/>
        <v>-0.6</v>
      </c>
      <c r="B41" s="11">
        <f t="shared" si="1"/>
        <v>-0.42</v>
      </c>
      <c r="C41" s="11">
        <v>-0.03</v>
      </c>
      <c r="D41" s="11">
        <v>-0.03</v>
      </c>
      <c r="E41" s="11">
        <f t="shared" si="16"/>
        <v>4.509999999999999</v>
      </c>
      <c r="F41" s="12">
        <f t="shared" si="2"/>
        <v>163.14</v>
      </c>
      <c r="G41" s="12">
        <f t="shared" si="3"/>
        <v>190.2</v>
      </c>
      <c r="H41" s="11">
        <v>39</v>
      </c>
      <c r="I41" s="13">
        <f t="shared" si="4"/>
        <v>0</v>
      </c>
      <c r="J41" s="11">
        <f>SUM(I$3:I41)</f>
        <v>26</v>
      </c>
      <c r="K41" s="12">
        <f t="shared" si="5"/>
        <v>66.66666666666666</v>
      </c>
      <c r="L41" s="11">
        <f t="shared" si="6"/>
        <v>0</v>
      </c>
      <c r="M41" s="11">
        <f t="shared" si="7"/>
        <v>-0.03</v>
      </c>
      <c r="N41" s="11">
        <f>SUM(L$3:L41)</f>
        <v>9.110000000000001</v>
      </c>
      <c r="O41" s="11">
        <f>SUM(M$3:M41)</f>
        <v>-4.6000000000000005</v>
      </c>
      <c r="P41" s="12">
        <f t="shared" si="17"/>
        <v>1.9804347826086957</v>
      </c>
      <c r="Q41" s="12">
        <f t="shared" si="8"/>
        <v>170.94441730726476</v>
      </c>
      <c r="R41" s="11">
        <v>0</v>
      </c>
      <c r="S41" s="11">
        <f t="shared" si="9"/>
        <v>0</v>
      </c>
      <c r="T41" s="11">
        <f t="shared" si="10"/>
        <v>-0.03</v>
      </c>
      <c r="U41" s="16">
        <v>41299</v>
      </c>
      <c r="V41" s="17">
        <v>150.25</v>
      </c>
      <c r="W41" s="18">
        <f t="shared" si="11"/>
        <v>-0.45075</v>
      </c>
      <c r="X41" s="11">
        <f t="shared" si="12"/>
        <v>-0.5</v>
      </c>
      <c r="Y41" s="18">
        <f t="shared" si="13"/>
        <v>-25</v>
      </c>
      <c r="Z41" s="18">
        <f t="shared" si="14"/>
        <v>-250</v>
      </c>
      <c r="AA41" s="18">
        <f>SUM(Z$2:Z41)</f>
        <v>31625</v>
      </c>
      <c r="AB41" s="18">
        <f t="shared" si="15"/>
        <v>810.8974358974359</v>
      </c>
    </row>
    <row r="42" spans="1:28" ht="12.75">
      <c r="A42" s="11">
        <f t="shared" si="0"/>
        <v>-4</v>
      </c>
      <c r="B42" s="11">
        <f t="shared" si="1"/>
        <v>-2.8000000000000003</v>
      </c>
      <c r="C42" s="11">
        <v>-0.2</v>
      </c>
      <c r="D42" s="11">
        <v>-0.2</v>
      </c>
      <c r="E42" s="11">
        <f t="shared" si="16"/>
        <v>4.309999999999999</v>
      </c>
      <c r="F42" s="12">
        <f t="shared" si="2"/>
        <v>160.33999999999997</v>
      </c>
      <c r="G42" s="12">
        <f t="shared" si="3"/>
        <v>186.2</v>
      </c>
      <c r="H42" s="11">
        <v>40</v>
      </c>
      <c r="I42" s="13">
        <f t="shared" si="4"/>
        <v>0</v>
      </c>
      <c r="J42" s="11">
        <f>SUM(I$3:I42)</f>
        <v>26</v>
      </c>
      <c r="K42" s="12">
        <f t="shared" si="5"/>
        <v>65</v>
      </c>
      <c r="L42" s="11">
        <f t="shared" si="6"/>
        <v>0</v>
      </c>
      <c r="M42" s="11">
        <f t="shared" si="7"/>
        <v>-0.2</v>
      </c>
      <c r="N42" s="11">
        <f>SUM(L$3:L42)</f>
        <v>9.110000000000001</v>
      </c>
      <c r="O42" s="11">
        <f>SUM(M$3:M42)</f>
        <v>-4.800000000000001</v>
      </c>
      <c r="P42" s="12">
        <f t="shared" si="17"/>
        <v>1.8979166666666667</v>
      </c>
      <c r="Q42" s="12">
        <f t="shared" si="8"/>
        <v>166.15797362266133</v>
      </c>
      <c r="R42" s="11">
        <v>1</v>
      </c>
      <c r="S42" s="11">
        <f t="shared" si="9"/>
        <v>-0.2</v>
      </c>
      <c r="T42" s="11">
        <f t="shared" si="10"/>
        <v>0</v>
      </c>
      <c r="U42" s="16">
        <v>41302</v>
      </c>
      <c r="V42" s="17">
        <v>150.07</v>
      </c>
      <c r="W42" s="18">
        <f t="shared" si="11"/>
        <v>-3.0014</v>
      </c>
      <c r="X42" s="11">
        <f t="shared" si="12"/>
        <v>-3</v>
      </c>
      <c r="Y42" s="18">
        <f t="shared" si="13"/>
        <v>-150</v>
      </c>
      <c r="Z42" s="18">
        <f t="shared" si="14"/>
        <v>-1500</v>
      </c>
      <c r="AA42" s="18">
        <f>SUM(Z$2:Z42)</f>
        <v>30125</v>
      </c>
      <c r="AB42" s="18">
        <f t="shared" si="15"/>
        <v>753.125</v>
      </c>
    </row>
    <row r="43" spans="1:28" ht="12.75">
      <c r="A43" s="11">
        <f t="shared" si="0"/>
        <v>0.2</v>
      </c>
      <c r="B43" s="11">
        <f t="shared" si="1"/>
        <v>0.14</v>
      </c>
      <c r="C43" s="11">
        <v>0.01</v>
      </c>
      <c r="D43" s="11">
        <v>0.01</v>
      </c>
      <c r="E43" s="11">
        <f t="shared" si="16"/>
        <v>4.3199999999999985</v>
      </c>
      <c r="F43" s="12">
        <f t="shared" si="2"/>
        <v>160.47999999999996</v>
      </c>
      <c r="G43" s="12">
        <f t="shared" si="3"/>
        <v>186.39999999999998</v>
      </c>
      <c r="H43" s="11">
        <v>41</v>
      </c>
      <c r="I43" s="13">
        <f t="shared" si="4"/>
        <v>1</v>
      </c>
      <c r="J43" s="11">
        <f>SUM(I$3:I43)</f>
        <v>27</v>
      </c>
      <c r="K43" s="12">
        <f t="shared" si="5"/>
        <v>65.85365853658537</v>
      </c>
      <c r="L43" s="11">
        <f t="shared" si="6"/>
        <v>0.01</v>
      </c>
      <c r="M43" s="11">
        <f t="shared" si="7"/>
        <v>0</v>
      </c>
      <c r="N43" s="11">
        <f>SUM(L$3:L43)</f>
        <v>9.120000000000001</v>
      </c>
      <c r="O43" s="11">
        <f>SUM(M$3:M43)</f>
        <v>-4.800000000000001</v>
      </c>
      <c r="P43" s="12">
        <f t="shared" si="17"/>
        <v>1.9</v>
      </c>
      <c r="Q43" s="12">
        <f t="shared" si="8"/>
        <v>166.39059478573307</v>
      </c>
      <c r="R43" s="11">
        <v>0</v>
      </c>
      <c r="S43" s="11">
        <f t="shared" si="9"/>
        <v>0</v>
      </c>
      <c r="T43" s="11">
        <f t="shared" si="10"/>
        <v>0.01</v>
      </c>
      <c r="U43" s="16">
        <v>41303</v>
      </c>
      <c r="V43" s="17">
        <v>150.66</v>
      </c>
      <c r="W43" s="18">
        <f t="shared" si="11"/>
        <v>0.15066</v>
      </c>
      <c r="X43" s="11">
        <f t="shared" si="12"/>
        <v>0.25</v>
      </c>
      <c r="Y43" s="18">
        <f t="shared" si="13"/>
        <v>12.5</v>
      </c>
      <c r="Z43" s="18">
        <f t="shared" si="14"/>
        <v>125</v>
      </c>
      <c r="AA43" s="18">
        <f>SUM(Z$2:Z43)</f>
        <v>30250</v>
      </c>
      <c r="AB43" s="18">
        <f t="shared" si="15"/>
        <v>737.8048780487804</v>
      </c>
    </row>
    <row r="44" spans="1:28" ht="12.75">
      <c r="A44" s="11">
        <f t="shared" si="0"/>
        <v>-2.4</v>
      </c>
      <c r="B44" s="11">
        <f t="shared" si="1"/>
        <v>-1.68</v>
      </c>
      <c r="C44" s="11">
        <v>-0.12</v>
      </c>
      <c r="D44" s="11">
        <v>-0.12</v>
      </c>
      <c r="E44" s="11">
        <f t="shared" si="16"/>
        <v>4.199999999999998</v>
      </c>
      <c r="F44" s="12">
        <f t="shared" si="2"/>
        <v>158.79999999999995</v>
      </c>
      <c r="G44" s="12">
        <f t="shared" si="3"/>
        <v>183.99999999999997</v>
      </c>
      <c r="H44" s="11">
        <v>42</v>
      </c>
      <c r="I44" s="13">
        <f t="shared" si="4"/>
        <v>0</v>
      </c>
      <c r="J44" s="11">
        <f>SUM(I$3:I44)</f>
        <v>27</v>
      </c>
      <c r="K44" s="12">
        <f t="shared" si="5"/>
        <v>64.28571428571429</v>
      </c>
      <c r="L44" s="11">
        <f t="shared" si="6"/>
        <v>0</v>
      </c>
      <c r="M44" s="11">
        <f t="shared" si="7"/>
        <v>-0.12</v>
      </c>
      <c r="N44" s="11">
        <f>SUM(L$3:L44)</f>
        <v>9.120000000000001</v>
      </c>
      <c r="O44" s="11">
        <f>SUM(M$3:M44)</f>
        <v>-4.920000000000001</v>
      </c>
      <c r="P44" s="12">
        <f t="shared" si="17"/>
        <v>1.8536585365853657</v>
      </c>
      <c r="Q44" s="12">
        <f t="shared" si="8"/>
        <v>163.59523279333274</v>
      </c>
      <c r="R44" s="11">
        <v>1</v>
      </c>
      <c r="S44" s="11">
        <f t="shared" si="9"/>
        <v>-0.12</v>
      </c>
      <c r="T44" s="11">
        <f t="shared" si="10"/>
        <v>0</v>
      </c>
      <c r="U44" s="16">
        <v>41304</v>
      </c>
      <c r="V44" s="17">
        <v>150.07</v>
      </c>
      <c r="W44" s="18">
        <f t="shared" si="11"/>
        <v>-1.8008399999999998</v>
      </c>
      <c r="X44" s="11">
        <f t="shared" si="12"/>
        <v>-1.75</v>
      </c>
      <c r="Y44" s="18">
        <f t="shared" si="13"/>
        <v>-87.5</v>
      </c>
      <c r="Z44" s="18">
        <f t="shared" si="14"/>
        <v>-875</v>
      </c>
      <c r="AA44" s="18">
        <f>SUM(Z$2:Z44)</f>
        <v>29375</v>
      </c>
      <c r="AB44" s="18">
        <f t="shared" si="15"/>
        <v>699.4047619047619</v>
      </c>
    </row>
    <row r="45" spans="1:28" ht="12.75">
      <c r="A45" s="11">
        <f t="shared" si="0"/>
        <v>12.6</v>
      </c>
      <c r="B45" s="11">
        <f t="shared" si="1"/>
        <v>8.82</v>
      </c>
      <c r="C45" s="11">
        <v>0.63</v>
      </c>
      <c r="D45" s="11">
        <v>0.63</v>
      </c>
      <c r="E45" s="11">
        <f t="shared" si="16"/>
        <v>4.829999999999998</v>
      </c>
      <c r="F45" s="12">
        <f t="shared" si="2"/>
        <v>167.61999999999995</v>
      </c>
      <c r="G45" s="12">
        <f t="shared" si="3"/>
        <v>196.59999999999997</v>
      </c>
      <c r="H45" s="11">
        <v>43</v>
      </c>
      <c r="I45" s="13">
        <f t="shared" si="4"/>
        <v>1</v>
      </c>
      <c r="J45" s="11">
        <f>SUM(I$3:I45)</f>
        <v>28</v>
      </c>
      <c r="K45" s="12">
        <f t="shared" si="5"/>
        <v>65.11627906976744</v>
      </c>
      <c r="L45" s="11">
        <f t="shared" si="6"/>
        <v>0.63</v>
      </c>
      <c r="M45" s="11">
        <f t="shared" si="7"/>
        <v>0</v>
      </c>
      <c r="N45" s="11">
        <f>SUM(L$3:L45)</f>
        <v>9.750000000000002</v>
      </c>
      <c r="O45" s="11">
        <f>SUM(M$3:M45)</f>
        <v>-4.920000000000001</v>
      </c>
      <c r="P45" s="12">
        <f t="shared" si="17"/>
        <v>1.9817073170731707</v>
      </c>
      <c r="Q45" s="12">
        <f t="shared" si="8"/>
        <v>178.0243323257047</v>
      </c>
      <c r="R45" s="11">
        <v>1</v>
      </c>
      <c r="S45" s="11">
        <f t="shared" si="9"/>
        <v>0.63</v>
      </c>
      <c r="T45" s="11">
        <f t="shared" si="10"/>
        <v>0</v>
      </c>
      <c r="U45" s="16">
        <v>41305</v>
      </c>
      <c r="V45" s="17">
        <v>149.7</v>
      </c>
      <c r="W45" s="18">
        <f t="shared" si="11"/>
        <v>9.431099999999999</v>
      </c>
      <c r="X45" s="11">
        <f t="shared" si="12"/>
        <v>9.5</v>
      </c>
      <c r="Y45" s="18">
        <f t="shared" si="13"/>
        <v>475</v>
      </c>
      <c r="Z45" s="18">
        <f t="shared" si="14"/>
        <v>4750</v>
      </c>
      <c r="AA45" s="18">
        <f>SUM(Z$2:Z45)</f>
        <v>34125</v>
      </c>
      <c r="AB45" s="18">
        <f t="shared" si="15"/>
        <v>793.6046511627907</v>
      </c>
    </row>
    <row r="46" spans="1:28" ht="12.75">
      <c r="A46" s="11">
        <f t="shared" si="0"/>
        <v>12.2</v>
      </c>
      <c r="B46" s="11">
        <f t="shared" si="1"/>
        <v>8.54</v>
      </c>
      <c r="C46" s="11">
        <v>0.61</v>
      </c>
      <c r="D46" s="11">
        <v>0.61</v>
      </c>
      <c r="E46" s="11">
        <f t="shared" si="16"/>
        <v>5.439999999999999</v>
      </c>
      <c r="F46" s="12">
        <f t="shared" si="2"/>
        <v>176.15999999999994</v>
      </c>
      <c r="G46" s="12">
        <f t="shared" si="3"/>
        <v>208.79999999999995</v>
      </c>
      <c r="H46" s="11">
        <v>44</v>
      </c>
      <c r="I46" s="13">
        <f t="shared" si="4"/>
        <v>1</v>
      </c>
      <c r="J46" s="11">
        <f>SUM(I$3:I46)</f>
        <v>29</v>
      </c>
      <c r="K46" s="12">
        <f t="shared" si="5"/>
        <v>65.9090909090909</v>
      </c>
      <c r="L46" s="11">
        <f t="shared" si="6"/>
        <v>0.61</v>
      </c>
      <c r="M46" s="11">
        <f t="shared" si="7"/>
        <v>0</v>
      </c>
      <c r="N46" s="11">
        <f>SUM(L$3:L46)</f>
        <v>10.360000000000001</v>
      </c>
      <c r="O46" s="11">
        <f>SUM(M$3:M46)</f>
        <v>-4.920000000000001</v>
      </c>
      <c r="P46" s="12">
        <f t="shared" si="17"/>
        <v>2.105691056910569</v>
      </c>
      <c r="Q46" s="12">
        <f t="shared" si="8"/>
        <v>193.22761030631986</v>
      </c>
      <c r="R46" s="11">
        <v>0</v>
      </c>
      <c r="S46" s="11">
        <f t="shared" si="9"/>
        <v>0</v>
      </c>
      <c r="T46" s="11">
        <f t="shared" si="10"/>
        <v>0.61</v>
      </c>
      <c r="U46" s="16">
        <v>41306</v>
      </c>
      <c r="V46" s="17">
        <v>151.24</v>
      </c>
      <c r="W46" s="18">
        <f t="shared" si="11"/>
        <v>9.22564</v>
      </c>
      <c r="X46" s="11">
        <f t="shared" si="12"/>
        <v>9.25</v>
      </c>
      <c r="Y46" s="18">
        <f t="shared" si="13"/>
        <v>462.5</v>
      </c>
      <c r="Z46" s="18">
        <f t="shared" si="14"/>
        <v>4625</v>
      </c>
      <c r="AA46" s="18">
        <f>SUM(Z$2:Z46)</f>
        <v>38750</v>
      </c>
      <c r="AB46" s="18">
        <f t="shared" si="15"/>
        <v>880.6818181818181</v>
      </c>
    </row>
    <row r="47" spans="1:28" ht="12.75">
      <c r="A47" s="11">
        <f t="shared" si="0"/>
        <v>10.8</v>
      </c>
      <c r="B47" s="11">
        <f t="shared" si="1"/>
        <v>7.5600000000000005</v>
      </c>
      <c r="C47" s="11">
        <v>0.54</v>
      </c>
      <c r="D47" s="11">
        <v>0.54</v>
      </c>
      <c r="E47" s="11">
        <f t="shared" si="16"/>
        <v>5.979999999999999</v>
      </c>
      <c r="F47" s="12">
        <f t="shared" si="2"/>
        <v>183.71999999999994</v>
      </c>
      <c r="G47" s="12">
        <f t="shared" si="3"/>
        <v>219.59999999999997</v>
      </c>
      <c r="H47" s="11">
        <v>45</v>
      </c>
      <c r="I47" s="13">
        <f t="shared" si="4"/>
        <v>1</v>
      </c>
      <c r="J47" s="11">
        <f>SUM(I$3:I47)</f>
        <v>30</v>
      </c>
      <c r="K47" s="12">
        <f t="shared" si="5"/>
        <v>66.66666666666666</v>
      </c>
      <c r="L47" s="11">
        <f t="shared" si="6"/>
        <v>0.54</v>
      </c>
      <c r="M47" s="11">
        <f t="shared" si="7"/>
        <v>0</v>
      </c>
      <c r="N47" s="11">
        <f>SUM(L$3:L47)</f>
        <v>10.900000000000002</v>
      </c>
      <c r="O47" s="11">
        <f>SUM(M$3:M47)</f>
        <v>-4.920000000000001</v>
      </c>
      <c r="P47" s="12">
        <f t="shared" si="17"/>
        <v>2.2154471544715446</v>
      </c>
      <c r="Q47" s="12">
        <f t="shared" si="8"/>
        <v>207.83561764547767</v>
      </c>
      <c r="R47" s="11">
        <v>1</v>
      </c>
      <c r="S47" s="11">
        <f t="shared" si="9"/>
        <v>0.54</v>
      </c>
      <c r="T47" s="11">
        <f t="shared" si="10"/>
        <v>0</v>
      </c>
      <c r="U47" s="16">
        <v>41309</v>
      </c>
      <c r="V47" s="17">
        <v>149.54</v>
      </c>
      <c r="W47" s="18">
        <f t="shared" si="11"/>
        <v>8.07516</v>
      </c>
      <c r="X47" s="11">
        <f t="shared" si="12"/>
        <v>8</v>
      </c>
      <c r="Y47" s="18">
        <f t="shared" si="13"/>
        <v>400</v>
      </c>
      <c r="Z47" s="18">
        <f t="shared" si="14"/>
        <v>4000</v>
      </c>
      <c r="AA47" s="18">
        <f>SUM(Z$2:Z47)</f>
        <v>42750</v>
      </c>
      <c r="AB47" s="18">
        <f t="shared" si="15"/>
        <v>950</v>
      </c>
    </row>
    <row r="48" spans="1:28" ht="12.75">
      <c r="A48" s="11">
        <f t="shared" si="0"/>
        <v>0.8</v>
      </c>
      <c r="B48" s="11">
        <f t="shared" si="1"/>
        <v>0.56</v>
      </c>
      <c r="C48" s="11">
        <v>0.04</v>
      </c>
      <c r="D48" s="11">
        <v>0.04</v>
      </c>
      <c r="E48" s="11">
        <f t="shared" si="16"/>
        <v>6.019999999999999</v>
      </c>
      <c r="F48" s="12">
        <f t="shared" si="2"/>
        <v>184.27999999999994</v>
      </c>
      <c r="G48" s="12">
        <f t="shared" si="3"/>
        <v>220.39999999999998</v>
      </c>
      <c r="H48" s="11">
        <v>46</v>
      </c>
      <c r="I48" s="13">
        <f t="shared" si="4"/>
        <v>1</v>
      </c>
      <c r="J48" s="11">
        <f>SUM(I$3:I48)</f>
        <v>31</v>
      </c>
      <c r="K48" s="12">
        <f t="shared" si="5"/>
        <v>67.3913043478261</v>
      </c>
      <c r="L48" s="11">
        <f t="shared" si="6"/>
        <v>0.04</v>
      </c>
      <c r="M48" s="11">
        <f t="shared" si="7"/>
        <v>0</v>
      </c>
      <c r="N48" s="11">
        <f>SUM(L$3:L48)</f>
        <v>10.940000000000001</v>
      </c>
      <c r="O48" s="11">
        <f>SUM(M$3:M48)</f>
        <v>-4.920000000000001</v>
      </c>
      <c r="P48" s="12">
        <f t="shared" si="17"/>
        <v>2.2235772357723578</v>
      </c>
      <c r="Q48" s="12">
        <f t="shared" si="8"/>
        <v>208.99949710429235</v>
      </c>
      <c r="R48" s="11">
        <v>0</v>
      </c>
      <c r="S48" s="11">
        <f t="shared" si="9"/>
        <v>0</v>
      </c>
      <c r="T48" s="11">
        <f t="shared" si="10"/>
        <v>0.04</v>
      </c>
      <c r="U48" s="16">
        <v>41313</v>
      </c>
      <c r="V48" s="17">
        <v>151.8</v>
      </c>
      <c r="W48" s="18">
        <f t="shared" si="11"/>
        <v>0.6072000000000002</v>
      </c>
      <c r="X48" s="11">
        <f t="shared" si="12"/>
        <v>0.5</v>
      </c>
      <c r="Y48" s="18">
        <f t="shared" si="13"/>
        <v>25</v>
      </c>
      <c r="Z48" s="18">
        <f t="shared" si="14"/>
        <v>250</v>
      </c>
      <c r="AA48" s="18">
        <f>SUM(Z$2:Z48)</f>
        <v>43000</v>
      </c>
      <c r="AB48" s="18">
        <f t="shared" si="15"/>
        <v>934.7826086956521</v>
      </c>
    </row>
    <row r="49" spans="1:28" ht="12.75">
      <c r="A49" s="11">
        <f t="shared" si="0"/>
        <v>6.000000000000001</v>
      </c>
      <c r="B49" s="11">
        <f t="shared" si="1"/>
        <v>4.200000000000001</v>
      </c>
      <c r="C49" s="11">
        <v>0.30000000000000004</v>
      </c>
      <c r="D49" s="11">
        <v>0.30000000000000004</v>
      </c>
      <c r="E49" s="11">
        <f t="shared" si="16"/>
        <v>6.3199999999999985</v>
      </c>
      <c r="F49" s="12">
        <f t="shared" si="2"/>
        <v>188.47999999999993</v>
      </c>
      <c r="G49" s="12">
        <f t="shared" si="3"/>
        <v>226.39999999999998</v>
      </c>
      <c r="H49" s="11">
        <v>47</v>
      </c>
      <c r="I49" s="13">
        <f t="shared" si="4"/>
        <v>1</v>
      </c>
      <c r="J49" s="11">
        <f>SUM(I$3:I49)</f>
        <v>32</v>
      </c>
      <c r="K49" s="12">
        <f t="shared" si="5"/>
        <v>68.08510638297872</v>
      </c>
      <c r="L49" s="11">
        <f t="shared" si="6"/>
        <v>0.30000000000000004</v>
      </c>
      <c r="M49" s="11">
        <f t="shared" si="7"/>
        <v>0</v>
      </c>
      <c r="N49" s="11">
        <f>SUM(L$3:L49)</f>
        <v>11.240000000000002</v>
      </c>
      <c r="O49" s="11">
        <f>SUM(M$3:M49)</f>
        <v>-4.920000000000001</v>
      </c>
      <c r="P49" s="12">
        <f t="shared" si="17"/>
        <v>2.2845528455284554</v>
      </c>
      <c r="Q49" s="12">
        <f t="shared" si="8"/>
        <v>217.77747598267263</v>
      </c>
      <c r="R49" s="11">
        <v>0</v>
      </c>
      <c r="S49" s="11">
        <f t="shared" si="9"/>
        <v>0</v>
      </c>
      <c r="T49" s="11">
        <f t="shared" si="10"/>
        <v>0.30000000000000004</v>
      </c>
      <c r="U49" s="16">
        <v>41318</v>
      </c>
      <c r="V49" s="17">
        <v>152.15</v>
      </c>
      <c r="W49" s="18">
        <f t="shared" si="11"/>
        <v>4.564500000000001</v>
      </c>
      <c r="X49" s="11">
        <f t="shared" si="12"/>
        <v>4.5</v>
      </c>
      <c r="Y49" s="18">
        <f t="shared" si="13"/>
        <v>225</v>
      </c>
      <c r="Z49" s="18">
        <f t="shared" si="14"/>
        <v>2250</v>
      </c>
      <c r="AA49" s="18">
        <f>SUM(Z$2:Z49)</f>
        <v>45250</v>
      </c>
      <c r="AB49" s="18">
        <f t="shared" si="15"/>
        <v>962.7659574468086</v>
      </c>
    </row>
    <row r="50" spans="1:28" ht="12.75">
      <c r="A50" s="11">
        <f t="shared" si="0"/>
        <v>1.4000000000000001</v>
      </c>
      <c r="B50" s="11">
        <f t="shared" si="1"/>
        <v>0.9800000000000001</v>
      </c>
      <c r="C50" s="11">
        <v>0.07</v>
      </c>
      <c r="D50" s="11">
        <v>0.07</v>
      </c>
      <c r="E50" s="11">
        <f t="shared" si="16"/>
        <v>6.389999999999999</v>
      </c>
      <c r="F50" s="12">
        <f t="shared" si="2"/>
        <v>189.45999999999992</v>
      </c>
      <c r="G50" s="12">
        <f t="shared" si="3"/>
        <v>227.79999999999998</v>
      </c>
      <c r="H50" s="11">
        <v>48</v>
      </c>
      <c r="I50" s="13">
        <f t="shared" si="4"/>
        <v>1</v>
      </c>
      <c r="J50" s="11">
        <f>SUM(I$3:I50)</f>
        <v>33</v>
      </c>
      <c r="K50" s="12">
        <f t="shared" si="5"/>
        <v>68.75</v>
      </c>
      <c r="L50" s="11">
        <f t="shared" si="6"/>
        <v>0.07</v>
      </c>
      <c r="M50" s="11">
        <f t="shared" si="7"/>
        <v>0</v>
      </c>
      <c r="N50" s="11">
        <f>SUM(L$3:L50)</f>
        <v>11.310000000000002</v>
      </c>
      <c r="O50" s="11">
        <f>SUM(M$3:M50)</f>
        <v>-4.920000000000001</v>
      </c>
      <c r="P50" s="12">
        <f t="shared" si="17"/>
        <v>2.298780487804878</v>
      </c>
      <c r="Q50" s="12">
        <f t="shared" si="8"/>
        <v>219.91169524730282</v>
      </c>
      <c r="R50" s="11">
        <v>0</v>
      </c>
      <c r="S50" s="11">
        <f t="shared" si="9"/>
        <v>0</v>
      </c>
      <c r="T50" s="11">
        <f t="shared" si="10"/>
        <v>0.07</v>
      </c>
      <c r="U50" s="16">
        <v>41324</v>
      </c>
      <c r="V50" s="17">
        <v>153.25</v>
      </c>
      <c r="W50" s="18">
        <f t="shared" si="11"/>
        <v>1.07275</v>
      </c>
      <c r="X50" s="11">
        <f t="shared" si="12"/>
        <v>1</v>
      </c>
      <c r="Y50" s="18">
        <f t="shared" si="13"/>
        <v>50</v>
      </c>
      <c r="Z50" s="18">
        <f t="shared" si="14"/>
        <v>500</v>
      </c>
      <c r="AA50" s="18">
        <f>SUM(Z$2:Z50)</f>
        <v>45750</v>
      </c>
      <c r="AB50" s="18">
        <f t="shared" si="15"/>
        <v>953.125</v>
      </c>
    </row>
    <row r="51" spans="1:28" ht="12.75">
      <c r="A51" s="11">
        <f t="shared" si="0"/>
        <v>-5</v>
      </c>
      <c r="B51" s="11">
        <f t="shared" si="1"/>
        <v>-3.5</v>
      </c>
      <c r="C51" s="11">
        <v>-0.25</v>
      </c>
      <c r="D51" s="11">
        <v>-0.25</v>
      </c>
      <c r="E51" s="11">
        <f t="shared" si="16"/>
        <v>6.139999999999999</v>
      </c>
      <c r="F51" s="12">
        <f t="shared" si="2"/>
        <v>185.95999999999992</v>
      </c>
      <c r="G51" s="12">
        <f t="shared" si="3"/>
        <v>222.79999999999998</v>
      </c>
      <c r="H51" s="11">
        <v>49</v>
      </c>
      <c r="I51" s="13">
        <f t="shared" si="4"/>
        <v>0</v>
      </c>
      <c r="J51" s="11">
        <f>SUM(I$3:I51)</f>
        <v>33</v>
      </c>
      <c r="K51" s="12">
        <f t="shared" si="5"/>
        <v>67.3469387755102</v>
      </c>
      <c r="L51" s="11">
        <f t="shared" si="6"/>
        <v>0</v>
      </c>
      <c r="M51" s="11">
        <f t="shared" si="7"/>
        <v>-0.25</v>
      </c>
      <c r="N51" s="11">
        <f>SUM(L$3:L51)</f>
        <v>11.310000000000002</v>
      </c>
      <c r="O51" s="11">
        <f>SUM(M$3:M51)</f>
        <v>-5.170000000000001</v>
      </c>
      <c r="P51" s="12">
        <f t="shared" si="17"/>
        <v>2.1876208897485494</v>
      </c>
      <c r="Q51" s="12">
        <f t="shared" si="8"/>
        <v>212.2147859136472</v>
      </c>
      <c r="R51" s="11">
        <v>1</v>
      </c>
      <c r="S51" s="11">
        <f t="shared" si="9"/>
        <v>-0.25</v>
      </c>
      <c r="T51" s="11">
        <f t="shared" si="10"/>
        <v>0</v>
      </c>
      <c r="U51" s="16">
        <v>41325</v>
      </c>
      <c r="V51" s="17">
        <v>151.34</v>
      </c>
      <c r="W51" s="18">
        <f t="shared" si="11"/>
        <v>-3.7835</v>
      </c>
      <c r="X51" s="11">
        <f t="shared" si="12"/>
        <v>-3.75</v>
      </c>
      <c r="Y51" s="18">
        <f t="shared" si="13"/>
        <v>-187.5</v>
      </c>
      <c r="Z51" s="18">
        <f t="shared" si="14"/>
        <v>-1875</v>
      </c>
      <c r="AA51" s="18">
        <f>SUM(Z$2:Z51)</f>
        <v>43875</v>
      </c>
      <c r="AB51" s="18">
        <f t="shared" si="15"/>
        <v>895.4081632653061</v>
      </c>
    </row>
    <row r="52" spans="1:28" ht="12.75">
      <c r="A52" s="11">
        <f t="shared" si="0"/>
        <v>9.8</v>
      </c>
      <c r="B52" s="11">
        <f t="shared" si="1"/>
        <v>6.859999999999999</v>
      </c>
      <c r="C52" s="11">
        <v>0.49</v>
      </c>
      <c r="D52" s="11">
        <v>0.49</v>
      </c>
      <c r="E52" s="11">
        <f t="shared" si="16"/>
        <v>6.629999999999999</v>
      </c>
      <c r="F52" s="12">
        <f t="shared" si="2"/>
        <v>192.81999999999994</v>
      </c>
      <c r="G52" s="12">
        <f t="shared" si="3"/>
        <v>232.6</v>
      </c>
      <c r="H52" s="11">
        <v>50</v>
      </c>
      <c r="I52" s="13">
        <f t="shared" si="4"/>
        <v>1</v>
      </c>
      <c r="J52" s="11">
        <f>SUM(I$3:I52)</f>
        <v>34</v>
      </c>
      <c r="K52" s="12">
        <f t="shared" si="5"/>
        <v>68</v>
      </c>
      <c r="L52" s="11">
        <f t="shared" si="6"/>
        <v>0.49</v>
      </c>
      <c r="M52" s="11">
        <f t="shared" si="7"/>
        <v>0</v>
      </c>
      <c r="N52" s="11">
        <f>SUM(L$3:L52)</f>
        <v>11.800000000000002</v>
      </c>
      <c r="O52" s="11">
        <f>SUM(M$3:M52)</f>
        <v>-5.170000000000001</v>
      </c>
      <c r="P52" s="12">
        <f t="shared" si="17"/>
        <v>2.282398452611219</v>
      </c>
      <c r="Q52" s="12">
        <f t="shared" si="8"/>
        <v>226.7727202273234</v>
      </c>
      <c r="R52" s="11">
        <v>1</v>
      </c>
      <c r="S52" s="11">
        <f t="shared" si="9"/>
        <v>0.49</v>
      </c>
      <c r="T52" s="11">
        <f t="shared" si="10"/>
        <v>0</v>
      </c>
      <c r="U52" s="16">
        <v>41326</v>
      </c>
      <c r="V52" s="17">
        <v>150.42</v>
      </c>
      <c r="W52" s="18">
        <f t="shared" si="11"/>
        <v>7.37058</v>
      </c>
      <c r="X52" s="11">
        <f t="shared" si="12"/>
        <v>7.25</v>
      </c>
      <c r="Y52" s="18">
        <f t="shared" si="13"/>
        <v>362.5</v>
      </c>
      <c r="Z52" s="18">
        <f t="shared" si="14"/>
        <v>3625</v>
      </c>
      <c r="AA52" s="18">
        <f>SUM(Z$2:Z52)</f>
        <v>47500</v>
      </c>
      <c r="AB52" s="18">
        <f t="shared" si="15"/>
        <v>950</v>
      </c>
    </row>
    <row r="53" spans="1:28" ht="12.75">
      <c r="A53" s="11">
        <f t="shared" si="0"/>
        <v>-9.8</v>
      </c>
      <c r="B53" s="11">
        <f t="shared" si="1"/>
        <v>-6.859999999999999</v>
      </c>
      <c r="C53" s="11">
        <v>-0.49</v>
      </c>
      <c r="D53" s="11">
        <v>-0.49</v>
      </c>
      <c r="E53" s="11">
        <f t="shared" si="16"/>
        <v>6.139999999999999</v>
      </c>
      <c r="F53" s="12">
        <f t="shared" si="2"/>
        <v>185.95999999999992</v>
      </c>
      <c r="G53" s="12">
        <f t="shared" si="3"/>
        <v>222.79999999999998</v>
      </c>
      <c r="H53" s="11">
        <v>51</v>
      </c>
      <c r="I53" s="13">
        <f t="shared" si="4"/>
        <v>0</v>
      </c>
      <c r="J53" s="11">
        <f>SUM(I$3:I53)</f>
        <v>34</v>
      </c>
      <c r="K53" s="12">
        <f t="shared" si="5"/>
        <v>66.66666666666666</v>
      </c>
      <c r="L53" s="11">
        <f t="shared" si="6"/>
        <v>0</v>
      </c>
      <c r="M53" s="11">
        <f t="shared" si="7"/>
        <v>-0.49</v>
      </c>
      <c r="N53" s="11">
        <f>SUM(L$3:L53)</f>
        <v>11.800000000000002</v>
      </c>
      <c r="O53" s="11">
        <f>SUM(M$3:M53)</f>
        <v>-5.660000000000001</v>
      </c>
      <c r="P53" s="12">
        <f t="shared" si="17"/>
        <v>2.0848056537102475</v>
      </c>
      <c r="Q53" s="12">
        <f t="shared" si="8"/>
        <v>211.21611161972902</v>
      </c>
      <c r="R53" s="11">
        <v>0</v>
      </c>
      <c r="S53" s="11">
        <f t="shared" si="9"/>
        <v>0</v>
      </c>
      <c r="T53" s="11">
        <f t="shared" si="10"/>
        <v>-0.49</v>
      </c>
      <c r="U53" s="16">
        <v>41327</v>
      </c>
      <c r="V53" s="17">
        <v>151.89</v>
      </c>
      <c r="W53" s="18">
        <f t="shared" si="11"/>
        <v>-7.442609999999999</v>
      </c>
      <c r="X53" s="11">
        <f t="shared" si="12"/>
        <v>-7.5</v>
      </c>
      <c r="Y53" s="18">
        <f t="shared" si="13"/>
        <v>-375</v>
      </c>
      <c r="Z53" s="18">
        <f t="shared" si="14"/>
        <v>-3750</v>
      </c>
      <c r="AA53" s="18">
        <f>SUM(Z$2:Z53)</f>
        <v>43750</v>
      </c>
      <c r="AB53" s="18">
        <f t="shared" si="15"/>
        <v>857.843137254902</v>
      </c>
    </row>
    <row r="54" spans="1:28" ht="12.75">
      <c r="A54" s="11">
        <f t="shared" si="0"/>
        <v>-6.800000000000001</v>
      </c>
      <c r="B54" s="11">
        <f t="shared" si="1"/>
        <v>-4.760000000000001</v>
      </c>
      <c r="C54" s="11">
        <v>-0.34</v>
      </c>
      <c r="D54" s="11">
        <v>-0.34</v>
      </c>
      <c r="E54" s="11">
        <f t="shared" si="16"/>
        <v>5.799999999999999</v>
      </c>
      <c r="F54" s="12">
        <f t="shared" si="2"/>
        <v>181.19999999999993</v>
      </c>
      <c r="G54" s="12">
        <f t="shared" si="3"/>
        <v>215.99999999999997</v>
      </c>
      <c r="H54" s="11">
        <v>52</v>
      </c>
      <c r="I54" s="13">
        <f t="shared" si="4"/>
        <v>0</v>
      </c>
      <c r="J54" s="11">
        <f>SUM(I$3:I54)</f>
        <v>34</v>
      </c>
      <c r="K54" s="12">
        <f t="shared" si="5"/>
        <v>65.38461538461539</v>
      </c>
      <c r="L54" s="11">
        <f t="shared" si="6"/>
        <v>0</v>
      </c>
      <c r="M54" s="11">
        <f t="shared" si="7"/>
        <v>-0.34</v>
      </c>
      <c r="N54" s="11">
        <f>SUM(L$3:L54)</f>
        <v>11.800000000000002</v>
      </c>
      <c r="O54" s="11">
        <f>SUM(M$3:M54)</f>
        <v>-6.000000000000001</v>
      </c>
      <c r="P54" s="12">
        <f t="shared" si="17"/>
        <v>1.9666666666666668</v>
      </c>
      <c r="Q54" s="12">
        <f t="shared" si="8"/>
        <v>201.16222470662993</v>
      </c>
      <c r="R54" s="11">
        <v>1</v>
      </c>
      <c r="S54" s="11">
        <f t="shared" si="9"/>
        <v>-0.34</v>
      </c>
      <c r="T54" s="11">
        <f t="shared" si="10"/>
        <v>0</v>
      </c>
      <c r="U54" s="16">
        <v>41333</v>
      </c>
      <c r="V54" s="17">
        <v>151.61</v>
      </c>
      <c r="W54" s="18">
        <f t="shared" si="11"/>
        <v>-5.154740000000001</v>
      </c>
      <c r="X54" s="11">
        <f t="shared" si="12"/>
        <v>-5.25</v>
      </c>
      <c r="Y54" s="18">
        <f t="shared" si="13"/>
        <v>-262.5</v>
      </c>
      <c r="Z54" s="18">
        <f t="shared" si="14"/>
        <v>-2625</v>
      </c>
      <c r="AA54" s="18">
        <f>SUM(Z$2:Z54)</f>
        <v>41125</v>
      </c>
      <c r="AB54" s="18">
        <f t="shared" si="15"/>
        <v>790.8653846153846</v>
      </c>
    </row>
    <row r="55" spans="1:28" ht="12.75">
      <c r="A55" s="11">
        <f t="shared" si="0"/>
        <v>9.6</v>
      </c>
      <c r="B55" s="11">
        <f t="shared" si="1"/>
        <v>6.72</v>
      </c>
      <c r="C55" s="11">
        <v>0.48</v>
      </c>
      <c r="D55" s="11">
        <v>0.48</v>
      </c>
      <c r="E55" s="11">
        <f t="shared" si="16"/>
        <v>6.279999999999999</v>
      </c>
      <c r="F55" s="12">
        <f t="shared" si="2"/>
        <v>187.91999999999993</v>
      </c>
      <c r="G55" s="12">
        <f t="shared" si="3"/>
        <v>225.59999999999997</v>
      </c>
      <c r="H55" s="11">
        <v>53</v>
      </c>
      <c r="I55" s="13">
        <f t="shared" si="4"/>
        <v>1</v>
      </c>
      <c r="J55" s="11">
        <f>SUM(I$3:I55)</f>
        <v>35</v>
      </c>
      <c r="K55" s="12">
        <f t="shared" si="5"/>
        <v>66.0377358490566</v>
      </c>
      <c r="L55" s="11">
        <f t="shared" si="6"/>
        <v>0.48</v>
      </c>
      <c r="M55" s="11">
        <f t="shared" si="7"/>
        <v>0</v>
      </c>
      <c r="N55" s="11">
        <f>SUM(L$3:L55)</f>
        <v>12.280000000000003</v>
      </c>
      <c r="O55" s="11">
        <f>SUM(M$3:M55)</f>
        <v>-6.000000000000001</v>
      </c>
      <c r="P55" s="12">
        <f t="shared" si="17"/>
        <v>2.046666666666667</v>
      </c>
      <c r="Q55" s="12">
        <f t="shared" si="8"/>
        <v>214.68032620691545</v>
      </c>
      <c r="R55" s="11">
        <v>1</v>
      </c>
      <c r="S55" s="11">
        <f t="shared" si="9"/>
        <v>0.48</v>
      </c>
      <c r="T55" s="11">
        <f t="shared" si="10"/>
        <v>0</v>
      </c>
      <c r="U55" s="16">
        <v>41337</v>
      </c>
      <c r="V55" s="17">
        <v>152.92</v>
      </c>
      <c r="W55" s="18">
        <f t="shared" si="11"/>
        <v>7.340159999999998</v>
      </c>
      <c r="X55" s="11">
        <f t="shared" si="12"/>
        <v>7.25</v>
      </c>
      <c r="Y55" s="18">
        <f t="shared" si="13"/>
        <v>362.5</v>
      </c>
      <c r="Z55" s="18">
        <f t="shared" si="14"/>
        <v>3625</v>
      </c>
      <c r="AA55" s="18">
        <f>SUM(Z$2:Z55)</f>
        <v>44750</v>
      </c>
      <c r="AB55" s="18">
        <f t="shared" si="15"/>
        <v>844.3396226415094</v>
      </c>
    </row>
    <row r="56" spans="1:28" ht="12.75">
      <c r="A56" s="11">
        <f t="shared" si="0"/>
        <v>-7.199999999999999</v>
      </c>
      <c r="B56" s="11">
        <f t="shared" si="1"/>
        <v>-5.04</v>
      </c>
      <c r="C56" s="11">
        <v>-0.36</v>
      </c>
      <c r="D56" s="11">
        <v>-0.36</v>
      </c>
      <c r="E56" s="11">
        <f t="shared" si="16"/>
        <v>5.919999999999999</v>
      </c>
      <c r="F56" s="12">
        <f t="shared" si="2"/>
        <v>182.87999999999994</v>
      </c>
      <c r="G56" s="12">
        <f t="shared" si="3"/>
        <v>218.39999999999998</v>
      </c>
      <c r="H56" s="11">
        <v>54</v>
      </c>
      <c r="I56" s="13">
        <f t="shared" si="4"/>
        <v>0</v>
      </c>
      <c r="J56" s="11">
        <f>SUM(I$3:I56)</f>
        <v>35</v>
      </c>
      <c r="K56" s="12">
        <f t="shared" si="5"/>
        <v>64.81481481481481</v>
      </c>
      <c r="L56" s="11">
        <f t="shared" si="6"/>
        <v>0</v>
      </c>
      <c r="M56" s="11">
        <f t="shared" si="7"/>
        <v>-0.36</v>
      </c>
      <c r="N56" s="11">
        <f>SUM(L$3:L56)</f>
        <v>12.280000000000003</v>
      </c>
      <c r="O56" s="11">
        <f>SUM(M$3:M56)</f>
        <v>-6.360000000000001</v>
      </c>
      <c r="P56" s="12">
        <f t="shared" si="17"/>
        <v>1.930817610062893</v>
      </c>
      <c r="Q56" s="12">
        <f t="shared" si="8"/>
        <v>203.8604377660869</v>
      </c>
      <c r="R56" s="11">
        <v>0</v>
      </c>
      <c r="S56" s="11">
        <f t="shared" si="9"/>
        <v>0</v>
      </c>
      <c r="T56" s="11">
        <f t="shared" si="10"/>
        <v>-0.36</v>
      </c>
      <c r="U56" s="16">
        <v>41338</v>
      </c>
      <c r="V56" s="17">
        <v>154.29</v>
      </c>
      <c r="W56" s="18">
        <f t="shared" si="11"/>
        <v>-5.55444</v>
      </c>
      <c r="X56" s="11">
        <f t="shared" si="12"/>
        <v>-5.5</v>
      </c>
      <c r="Y56" s="18">
        <f t="shared" si="13"/>
        <v>-275</v>
      </c>
      <c r="Z56" s="18">
        <f t="shared" si="14"/>
        <v>-2750</v>
      </c>
      <c r="AA56" s="18">
        <f>SUM(Z$2:Z56)</f>
        <v>42000</v>
      </c>
      <c r="AB56" s="18">
        <f t="shared" si="15"/>
        <v>777.7777777777778</v>
      </c>
    </row>
    <row r="57" spans="1:28" ht="12.75">
      <c r="A57" s="11">
        <f t="shared" si="0"/>
        <v>-2.6</v>
      </c>
      <c r="B57" s="11">
        <f t="shared" si="1"/>
        <v>-1.82</v>
      </c>
      <c r="C57" s="11">
        <v>-0.13</v>
      </c>
      <c r="D57" s="11">
        <v>-0.13</v>
      </c>
      <c r="E57" s="11">
        <f t="shared" si="16"/>
        <v>5.789999999999999</v>
      </c>
      <c r="F57" s="12">
        <f t="shared" si="2"/>
        <v>181.05999999999995</v>
      </c>
      <c r="G57" s="12">
        <f t="shared" si="3"/>
        <v>215.79999999999998</v>
      </c>
      <c r="H57" s="11">
        <v>55</v>
      </c>
      <c r="I57" s="13">
        <f t="shared" si="4"/>
        <v>0</v>
      </c>
      <c r="J57" s="11">
        <f>SUM(I$3:I57)</f>
        <v>35</v>
      </c>
      <c r="K57" s="12">
        <f t="shared" si="5"/>
        <v>63.63636363636363</v>
      </c>
      <c r="L57" s="11">
        <f t="shared" si="6"/>
        <v>0</v>
      </c>
      <c r="M57" s="11">
        <f t="shared" si="7"/>
        <v>-0.13</v>
      </c>
      <c r="N57" s="11">
        <f>SUM(L$3:L57)</f>
        <v>12.280000000000003</v>
      </c>
      <c r="O57" s="11">
        <f>SUM(M$3:M57)</f>
        <v>-6.490000000000001</v>
      </c>
      <c r="P57" s="12">
        <f t="shared" si="17"/>
        <v>1.8921417565485363</v>
      </c>
      <c r="Q57" s="12">
        <f t="shared" si="8"/>
        <v>200.15017779874412</v>
      </c>
      <c r="R57" s="11">
        <v>0</v>
      </c>
      <c r="S57" s="11">
        <f t="shared" si="9"/>
        <v>0</v>
      </c>
      <c r="T57" s="11">
        <f t="shared" si="10"/>
        <v>-0.13</v>
      </c>
      <c r="U57" s="16">
        <v>41339</v>
      </c>
      <c r="V57" s="17">
        <v>154.5</v>
      </c>
      <c r="W57" s="18">
        <f t="shared" si="11"/>
        <v>-2.0085</v>
      </c>
      <c r="X57" s="11">
        <f t="shared" si="12"/>
        <v>-2</v>
      </c>
      <c r="Y57" s="18">
        <f t="shared" si="13"/>
        <v>-100</v>
      </c>
      <c r="Z57" s="18">
        <f t="shared" si="14"/>
        <v>-1000</v>
      </c>
      <c r="AA57" s="18">
        <f>SUM(Z$2:Z57)</f>
        <v>41000</v>
      </c>
      <c r="AB57" s="18">
        <f t="shared" si="15"/>
        <v>745.4545454545455</v>
      </c>
    </row>
    <row r="58" spans="1:28" ht="12.75">
      <c r="A58" s="11">
        <f t="shared" si="0"/>
        <v>-8.8</v>
      </c>
      <c r="B58" s="11">
        <f t="shared" si="1"/>
        <v>-6.16</v>
      </c>
      <c r="C58" s="11">
        <v>-0.44</v>
      </c>
      <c r="D58" s="11">
        <v>-0.44</v>
      </c>
      <c r="E58" s="11">
        <f t="shared" si="16"/>
        <v>5.349999999999999</v>
      </c>
      <c r="F58" s="12">
        <f t="shared" si="2"/>
        <v>174.89999999999995</v>
      </c>
      <c r="G58" s="12">
        <f t="shared" si="3"/>
        <v>206.99999999999997</v>
      </c>
      <c r="H58" s="11">
        <v>56</v>
      </c>
      <c r="I58" s="13">
        <f t="shared" si="4"/>
        <v>0</v>
      </c>
      <c r="J58" s="11">
        <f>SUM(I$3:I58)</f>
        <v>35</v>
      </c>
      <c r="K58" s="12">
        <f t="shared" si="5"/>
        <v>62.5</v>
      </c>
      <c r="L58" s="11">
        <f t="shared" si="6"/>
        <v>0</v>
      </c>
      <c r="M58" s="11">
        <f t="shared" si="7"/>
        <v>-0.44</v>
      </c>
      <c r="N58" s="11">
        <f>SUM(L$3:L58)</f>
        <v>12.280000000000003</v>
      </c>
      <c r="O58" s="11">
        <f>SUM(M$3:M58)</f>
        <v>-6.9300000000000015</v>
      </c>
      <c r="P58" s="12">
        <f t="shared" si="17"/>
        <v>1.772005772005772</v>
      </c>
      <c r="Q58" s="12">
        <f t="shared" si="8"/>
        <v>187.82092684634148</v>
      </c>
      <c r="R58" s="11">
        <v>0</v>
      </c>
      <c r="S58" s="11">
        <f t="shared" si="9"/>
        <v>0</v>
      </c>
      <c r="T58" s="11">
        <f t="shared" si="10"/>
        <v>-0.44</v>
      </c>
      <c r="U58" s="16">
        <v>41340</v>
      </c>
      <c r="V58" s="17">
        <v>154.78</v>
      </c>
      <c r="W58" s="18">
        <f t="shared" si="11"/>
        <v>-6.810320000000001</v>
      </c>
      <c r="X58" s="11">
        <f t="shared" si="12"/>
        <v>-6.75</v>
      </c>
      <c r="Y58" s="18">
        <f t="shared" si="13"/>
        <v>-337.5</v>
      </c>
      <c r="Z58" s="18">
        <f t="shared" si="14"/>
        <v>-3375</v>
      </c>
      <c r="AA58" s="18">
        <f>SUM(Z$2:Z58)</f>
        <v>37625</v>
      </c>
      <c r="AB58" s="18">
        <f t="shared" si="15"/>
        <v>671.875</v>
      </c>
    </row>
    <row r="59" spans="1:28" ht="12.75">
      <c r="A59" s="11">
        <f t="shared" si="0"/>
        <v>1.6</v>
      </c>
      <c r="B59" s="11">
        <f t="shared" si="1"/>
        <v>1.12</v>
      </c>
      <c r="C59" s="11">
        <v>0.08</v>
      </c>
      <c r="D59" s="11">
        <v>0.08</v>
      </c>
      <c r="E59" s="11">
        <f t="shared" si="16"/>
        <v>5.429999999999999</v>
      </c>
      <c r="F59" s="12">
        <f t="shared" si="2"/>
        <v>176.01999999999995</v>
      </c>
      <c r="G59" s="12">
        <f t="shared" si="3"/>
        <v>208.59999999999997</v>
      </c>
      <c r="H59" s="11">
        <v>57</v>
      </c>
      <c r="I59" s="13">
        <f t="shared" si="4"/>
        <v>1</v>
      </c>
      <c r="J59" s="11">
        <f>SUM(I$3:I59)</f>
        <v>36</v>
      </c>
      <c r="K59" s="12">
        <f t="shared" si="5"/>
        <v>63.1578947368421</v>
      </c>
      <c r="L59" s="11">
        <f t="shared" si="6"/>
        <v>0.08</v>
      </c>
      <c r="M59" s="11">
        <f t="shared" si="7"/>
        <v>0</v>
      </c>
      <c r="N59" s="11">
        <f>SUM(L$3:L59)</f>
        <v>12.360000000000003</v>
      </c>
      <c r="O59" s="11">
        <f>SUM(M$3:M59)</f>
        <v>-6.9300000000000015</v>
      </c>
      <c r="P59" s="12">
        <f t="shared" si="17"/>
        <v>1.7835497835497836</v>
      </c>
      <c r="Q59" s="12">
        <f t="shared" si="8"/>
        <v>189.92452122702053</v>
      </c>
      <c r="R59" s="11">
        <v>0</v>
      </c>
      <c r="S59" s="11">
        <f t="shared" si="9"/>
        <v>0</v>
      </c>
      <c r="T59" s="11">
        <f t="shared" si="10"/>
        <v>0.08</v>
      </c>
      <c r="U59" s="16">
        <v>41341</v>
      </c>
      <c r="V59" s="17">
        <v>155.44</v>
      </c>
      <c r="W59" s="18">
        <f t="shared" si="11"/>
        <v>1.24352</v>
      </c>
      <c r="X59" s="11">
        <f t="shared" si="12"/>
        <v>1.25</v>
      </c>
      <c r="Y59" s="18">
        <f t="shared" si="13"/>
        <v>62.5</v>
      </c>
      <c r="Z59" s="18">
        <f t="shared" si="14"/>
        <v>625</v>
      </c>
      <c r="AA59" s="18">
        <f>SUM(Z$2:Z59)</f>
        <v>38250</v>
      </c>
      <c r="AB59" s="18">
        <f t="shared" si="15"/>
        <v>671.0526315789474</v>
      </c>
    </row>
    <row r="60" spans="1:28" ht="12.75">
      <c r="A60" s="11">
        <f t="shared" si="0"/>
        <v>1.4000000000000001</v>
      </c>
      <c r="B60" s="11">
        <f t="shared" si="1"/>
        <v>0.9800000000000001</v>
      </c>
      <c r="C60" s="11">
        <v>0.07</v>
      </c>
      <c r="D60" s="11">
        <v>0.07</v>
      </c>
      <c r="E60" s="11">
        <f t="shared" si="16"/>
        <v>5.499999999999999</v>
      </c>
      <c r="F60" s="12">
        <f t="shared" si="2"/>
        <v>176.99999999999994</v>
      </c>
      <c r="G60" s="12">
        <f t="shared" si="3"/>
        <v>209.99999999999997</v>
      </c>
      <c r="H60" s="11">
        <v>58</v>
      </c>
      <c r="I60" s="13">
        <f t="shared" si="4"/>
        <v>1</v>
      </c>
      <c r="J60" s="11">
        <f>SUM(I$3:I60)</f>
        <v>37</v>
      </c>
      <c r="K60" s="12">
        <f t="shared" si="5"/>
        <v>63.793103448275865</v>
      </c>
      <c r="L60" s="11">
        <f t="shared" si="6"/>
        <v>0.07</v>
      </c>
      <c r="M60" s="11">
        <f t="shared" si="7"/>
        <v>0</v>
      </c>
      <c r="N60" s="11">
        <f>SUM(L$3:L60)</f>
        <v>12.430000000000003</v>
      </c>
      <c r="O60" s="11">
        <f>SUM(M$3:M60)</f>
        <v>-6.9300000000000015</v>
      </c>
      <c r="P60" s="12">
        <f t="shared" si="17"/>
        <v>1.7936507936507937</v>
      </c>
      <c r="Q60" s="12">
        <f t="shared" si="8"/>
        <v>191.78578153504534</v>
      </c>
      <c r="R60" s="11">
        <v>0</v>
      </c>
      <c r="S60" s="11">
        <f t="shared" si="9"/>
        <v>0</v>
      </c>
      <c r="T60" s="11">
        <f t="shared" si="10"/>
        <v>0.07</v>
      </c>
      <c r="U60" s="16">
        <v>41344</v>
      </c>
      <c r="V60" s="17">
        <v>156.03</v>
      </c>
      <c r="W60" s="18">
        <f t="shared" si="11"/>
        <v>1.0922100000000001</v>
      </c>
      <c r="X60" s="11">
        <f t="shared" si="12"/>
        <v>1</v>
      </c>
      <c r="Y60" s="18">
        <f t="shared" si="13"/>
        <v>50</v>
      </c>
      <c r="Z60" s="18">
        <f t="shared" si="14"/>
        <v>500</v>
      </c>
      <c r="AA60" s="18">
        <f>SUM(Z$2:Z60)</f>
        <v>38750</v>
      </c>
      <c r="AB60" s="18">
        <f t="shared" si="15"/>
        <v>668.1034482758621</v>
      </c>
    </row>
    <row r="61" spans="1:28" ht="12.75">
      <c r="A61" s="11">
        <f t="shared" si="0"/>
        <v>4.2</v>
      </c>
      <c r="B61" s="11">
        <f t="shared" si="1"/>
        <v>2.94</v>
      </c>
      <c r="C61" s="11">
        <v>0.21</v>
      </c>
      <c r="D61" s="11">
        <v>0.21</v>
      </c>
      <c r="E61" s="11">
        <f t="shared" si="16"/>
        <v>5.709999999999999</v>
      </c>
      <c r="F61" s="12">
        <f t="shared" si="2"/>
        <v>179.93999999999994</v>
      </c>
      <c r="G61" s="12">
        <f t="shared" si="3"/>
        <v>214.19999999999996</v>
      </c>
      <c r="H61" s="11">
        <v>59</v>
      </c>
      <c r="I61" s="13">
        <f t="shared" si="4"/>
        <v>1</v>
      </c>
      <c r="J61" s="11">
        <f>SUM(I$3:I61)</f>
        <v>38</v>
      </c>
      <c r="K61" s="12">
        <f t="shared" si="5"/>
        <v>64.40677966101694</v>
      </c>
      <c r="L61" s="11">
        <f t="shared" si="6"/>
        <v>0.21</v>
      </c>
      <c r="M61" s="11">
        <f t="shared" si="7"/>
        <v>0</v>
      </c>
      <c r="N61" s="11">
        <f>SUM(L$3:L61)</f>
        <v>12.640000000000004</v>
      </c>
      <c r="O61" s="11">
        <f>SUM(M$3:M61)</f>
        <v>-6.9300000000000015</v>
      </c>
      <c r="P61" s="12">
        <f t="shared" si="17"/>
        <v>1.8239538239538242</v>
      </c>
      <c r="Q61" s="12">
        <f t="shared" si="8"/>
        <v>197.4242835121757</v>
      </c>
      <c r="R61" s="11">
        <v>1</v>
      </c>
      <c r="S61" s="11">
        <f t="shared" si="9"/>
        <v>0.21</v>
      </c>
      <c r="T61" s="11">
        <f t="shared" si="10"/>
        <v>0</v>
      </c>
      <c r="U61" s="16">
        <v>41351</v>
      </c>
      <c r="V61" s="17">
        <v>154.97</v>
      </c>
      <c r="W61" s="18">
        <f t="shared" si="11"/>
        <v>3.25437</v>
      </c>
      <c r="X61" s="11">
        <f t="shared" si="12"/>
        <v>3.25</v>
      </c>
      <c r="Y61" s="18">
        <f t="shared" si="13"/>
        <v>162.5</v>
      </c>
      <c r="Z61" s="18">
        <f t="shared" si="14"/>
        <v>1625</v>
      </c>
      <c r="AA61" s="18">
        <f>SUM(Z$2:Z61)</f>
        <v>40375</v>
      </c>
      <c r="AB61" s="18">
        <f t="shared" si="15"/>
        <v>684.3220338983051</v>
      </c>
    </row>
    <row r="62" spans="1:28" ht="12.75">
      <c r="A62" s="11">
        <f t="shared" si="0"/>
        <v>11.799999999999999</v>
      </c>
      <c r="B62" s="11">
        <f t="shared" si="1"/>
        <v>8.26</v>
      </c>
      <c r="C62" s="11">
        <v>0.59</v>
      </c>
      <c r="D62" s="11">
        <v>0.59</v>
      </c>
      <c r="E62" s="11">
        <f t="shared" si="16"/>
        <v>6.299999999999999</v>
      </c>
      <c r="F62" s="12">
        <f t="shared" si="2"/>
        <v>188.19999999999993</v>
      </c>
      <c r="G62" s="12">
        <f t="shared" si="3"/>
        <v>225.99999999999997</v>
      </c>
      <c r="H62" s="11">
        <v>60</v>
      </c>
      <c r="I62" s="13">
        <f t="shared" si="4"/>
        <v>1</v>
      </c>
      <c r="J62" s="11">
        <f>SUM(I$3:I62)</f>
        <v>39</v>
      </c>
      <c r="K62" s="12">
        <f t="shared" si="5"/>
        <v>65</v>
      </c>
      <c r="L62" s="11">
        <f t="shared" si="6"/>
        <v>0.59</v>
      </c>
      <c r="M62" s="11">
        <f t="shared" si="7"/>
        <v>0</v>
      </c>
      <c r="N62" s="11">
        <f>SUM(L$3:L62)</f>
        <v>13.230000000000004</v>
      </c>
      <c r="O62" s="11">
        <f>SUM(M$3:M62)</f>
        <v>-6.9300000000000015</v>
      </c>
      <c r="P62" s="12">
        <f t="shared" si="17"/>
        <v>1.9090909090909092</v>
      </c>
      <c r="Q62" s="12">
        <f t="shared" si="8"/>
        <v>213.7315293302814</v>
      </c>
      <c r="R62" s="11">
        <v>1</v>
      </c>
      <c r="S62" s="11">
        <f t="shared" si="9"/>
        <v>0.59</v>
      </c>
      <c r="T62" s="11">
        <f t="shared" si="10"/>
        <v>0</v>
      </c>
      <c r="U62" s="16">
        <v>41352</v>
      </c>
      <c r="V62" s="17">
        <v>154.61</v>
      </c>
      <c r="W62" s="18">
        <f t="shared" si="11"/>
        <v>9.12199</v>
      </c>
      <c r="X62" s="11">
        <f t="shared" si="12"/>
        <v>9</v>
      </c>
      <c r="Y62" s="18">
        <f t="shared" si="13"/>
        <v>450</v>
      </c>
      <c r="Z62" s="18">
        <f t="shared" si="14"/>
        <v>4500</v>
      </c>
      <c r="AA62" s="18">
        <f>SUM(Z$2:Z62)</f>
        <v>44875</v>
      </c>
      <c r="AB62" s="18">
        <f t="shared" si="15"/>
        <v>747.9166666666666</v>
      </c>
    </row>
    <row r="63" spans="1:28" ht="12.75">
      <c r="A63" s="11">
        <f t="shared" si="0"/>
        <v>1</v>
      </c>
      <c r="B63" s="11">
        <f t="shared" si="1"/>
        <v>0.7000000000000001</v>
      </c>
      <c r="C63" s="11">
        <v>0.05</v>
      </c>
      <c r="D63" s="11">
        <v>0.05</v>
      </c>
      <c r="E63" s="11">
        <f t="shared" si="16"/>
        <v>6.349999999999999</v>
      </c>
      <c r="F63" s="12">
        <f t="shared" si="2"/>
        <v>188.89999999999992</v>
      </c>
      <c r="G63" s="12">
        <f t="shared" si="3"/>
        <v>226.99999999999997</v>
      </c>
      <c r="H63" s="11">
        <v>61</v>
      </c>
      <c r="I63" s="13">
        <f t="shared" si="4"/>
        <v>1</v>
      </c>
      <c r="J63" s="11">
        <f>SUM(I$3:I63)</f>
        <v>40</v>
      </c>
      <c r="K63" s="12">
        <f t="shared" si="5"/>
        <v>65.57377049180327</v>
      </c>
      <c r="L63" s="11">
        <f t="shared" si="6"/>
        <v>0.05</v>
      </c>
      <c r="M63" s="11">
        <f t="shared" si="7"/>
        <v>0</v>
      </c>
      <c r="N63" s="11">
        <f>SUM(L$3:L63)</f>
        <v>13.280000000000005</v>
      </c>
      <c r="O63" s="11">
        <f>SUM(M$3:M63)</f>
        <v>-6.9300000000000015</v>
      </c>
      <c r="P63" s="12">
        <f t="shared" si="17"/>
        <v>1.9163059163059166</v>
      </c>
      <c r="Q63" s="12">
        <f t="shared" si="8"/>
        <v>215.22765003559334</v>
      </c>
      <c r="R63" s="11">
        <v>0</v>
      </c>
      <c r="S63" s="11">
        <f t="shared" si="9"/>
        <v>0</v>
      </c>
      <c r="T63" s="11">
        <f t="shared" si="10"/>
        <v>0.05</v>
      </c>
      <c r="U63" s="16">
        <v>40996</v>
      </c>
      <c r="V63" s="17">
        <v>156.67</v>
      </c>
      <c r="W63" s="18">
        <f t="shared" si="11"/>
        <v>0.78335</v>
      </c>
      <c r="X63" s="11">
        <f t="shared" si="12"/>
        <v>0.75</v>
      </c>
      <c r="Y63" s="18">
        <f t="shared" si="13"/>
        <v>37.5</v>
      </c>
      <c r="Z63" s="18">
        <f t="shared" si="14"/>
        <v>375</v>
      </c>
      <c r="AA63" s="18">
        <f>SUM(Z$2:Z63)</f>
        <v>45250</v>
      </c>
      <c r="AB63" s="18">
        <f t="shared" si="15"/>
        <v>741.8032786885246</v>
      </c>
    </row>
    <row r="64" spans="1:29" ht="12.75">
      <c r="A64" s="11">
        <f t="shared" si="0"/>
        <v>-11.200000000000001</v>
      </c>
      <c r="B64" s="11">
        <f t="shared" si="1"/>
        <v>-7.840000000000001</v>
      </c>
      <c r="C64" s="11">
        <v>-0.56</v>
      </c>
      <c r="D64" s="11">
        <v>-1.23</v>
      </c>
      <c r="E64" s="11">
        <f t="shared" si="16"/>
        <v>5.119999999999999</v>
      </c>
      <c r="F64" s="12">
        <f t="shared" si="2"/>
        <v>181.05999999999992</v>
      </c>
      <c r="G64" s="12">
        <f t="shared" si="3"/>
        <v>215.79999999999998</v>
      </c>
      <c r="H64" s="11">
        <v>62</v>
      </c>
      <c r="I64" s="13">
        <f t="shared" si="4"/>
        <v>0</v>
      </c>
      <c r="J64" s="11">
        <f>SUM(I$3:I64)</f>
        <v>40</v>
      </c>
      <c r="K64" s="12">
        <f t="shared" si="5"/>
        <v>64.51612903225806</v>
      </c>
      <c r="L64" s="11">
        <f t="shared" si="6"/>
        <v>0</v>
      </c>
      <c r="M64" s="11">
        <f t="shared" si="7"/>
        <v>-0.56</v>
      </c>
      <c r="N64" s="11">
        <f>SUM(L$3:L64)</f>
        <v>13.280000000000005</v>
      </c>
      <c r="O64" s="11">
        <f>SUM(M$3:M64)</f>
        <v>-7.490000000000002</v>
      </c>
      <c r="P64" s="12">
        <f t="shared" si="17"/>
        <v>1.773030707610147</v>
      </c>
      <c r="Q64" s="12">
        <f t="shared" si="8"/>
        <v>198.35380227280282</v>
      </c>
      <c r="R64" s="11">
        <v>1</v>
      </c>
      <c r="S64" s="11">
        <f t="shared" si="9"/>
        <v>-0.56</v>
      </c>
      <c r="T64" s="11">
        <f t="shared" si="10"/>
        <v>0</v>
      </c>
      <c r="U64" s="16">
        <v>41368</v>
      </c>
      <c r="V64" s="17">
        <v>155.86</v>
      </c>
      <c r="W64" s="18">
        <f t="shared" si="11"/>
        <v>-8.72816</v>
      </c>
      <c r="X64" s="11">
        <f t="shared" si="12"/>
        <v>-8.75</v>
      </c>
      <c r="Y64" s="18">
        <f t="shared" si="13"/>
        <v>-437.5</v>
      </c>
      <c r="Z64" s="18">
        <f t="shared" si="14"/>
        <v>-4375</v>
      </c>
      <c r="AA64" s="18">
        <f>SUM(Z$2:Z64)</f>
        <v>40875</v>
      </c>
      <c r="AB64" s="18">
        <f t="shared" si="15"/>
        <v>659.2741935483871</v>
      </c>
      <c r="AC64" s="15" t="s">
        <v>28</v>
      </c>
    </row>
    <row r="65" spans="1:29" ht="12.75">
      <c r="A65" s="11">
        <f t="shared" si="0"/>
        <v>15.8</v>
      </c>
      <c r="B65" s="11">
        <f t="shared" si="1"/>
        <v>11.06</v>
      </c>
      <c r="C65" s="11">
        <v>0.79</v>
      </c>
      <c r="D65" s="11">
        <v>0.79</v>
      </c>
      <c r="E65" s="11">
        <f t="shared" si="16"/>
        <v>5.909999999999999</v>
      </c>
      <c r="F65" s="12">
        <f t="shared" si="2"/>
        <v>192.11999999999992</v>
      </c>
      <c r="G65" s="12">
        <f t="shared" si="3"/>
        <v>231.6</v>
      </c>
      <c r="H65" s="11">
        <v>63</v>
      </c>
      <c r="I65" s="13">
        <f t="shared" si="4"/>
        <v>1</v>
      </c>
      <c r="J65" s="11">
        <f>SUM(I$3:I65)</f>
        <v>41</v>
      </c>
      <c r="K65" s="12">
        <f t="shared" si="5"/>
        <v>65.07936507936508</v>
      </c>
      <c r="L65" s="11">
        <f t="shared" si="6"/>
        <v>0.79</v>
      </c>
      <c r="M65" s="11">
        <f t="shared" si="7"/>
        <v>0</v>
      </c>
      <c r="N65" s="11">
        <f>SUM(L$3:L65)</f>
        <v>14.070000000000004</v>
      </c>
      <c r="O65" s="11">
        <f>SUM(M$3:M65)</f>
        <v>-7.490000000000002</v>
      </c>
      <c r="P65" s="12">
        <f t="shared" si="17"/>
        <v>1.8785046728971964</v>
      </c>
      <c r="Q65" s="12">
        <f t="shared" si="8"/>
        <v>220.2917328041748</v>
      </c>
      <c r="R65" s="11">
        <v>1</v>
      </c>
      <c r="S65" s="11">
        <f t="shared" si="9"/>
        <v>0.79</v>
      </c>
      <c r="T65" s="11">
        <f t="shared" si="10"/>
        <v>0</v>
      </c>
      <c r="U65" s="16">
        <v>41369</v>
      </c>
      <c r="V65" s="17">
        <v>155.16</v>
      </c>
      <c r="W65" s="18">
        <f t="shared" si="11"/>
        <v>12.257640000000002</v>
      </c>
      <c r="X65" s="11">
        <f t="shared" si="12"/>
        <v>12.25</v>
      </c>
      <c r="Y65" s="18">
        <f t="shared" si="13"/>
        <v>612.5</v>
      </c>
      <c r="Z65" s="18">
        <f t="shared" si="14"/>
        <v>6125</v>
      </c>
      <c r="AA65" s="18">
        <f>SUM(Z$2:Z65)</f>
        <v>47000</v>
      </c>
      <c r="AB65" s="18">
        <f t="shared" si="15"/>
        <v>746.031746031746</v>
      </c>
      <c r="AC65" s="15" t="s">
        <v>29</v>
      </c>
    </row>
    <row r="66" spans="1:28" ht="12.75">
      <c r="A66" s="11">
        <f t="shared" si="0"/>
        <v>1.4000000000000001</v>
      </c>
      <c r="B66" s="11">
        <f t="shared" si="1"/>
        <v>0.9800000000000001</v>
      </c>
      <c r="C66" s="11">
        <v>0.07</v>
      </c>
      <c r="D66" s="19">
        <v>0.070894560453734</v>
      </c>
      <c r="E66" s="11">
        <f t="shared" si="16"/>
        <v>5.980894560453733</v>
      </c>
      <c r="F66" s="12">
        <f t="shared" si="2"/>
        <v>193.0999999999999</v>
      </c>
      <c r="G66" s="12">
        <f t="shared" si="3"/>
        <v>233</v>
      </c>
      <c r="H66" s="11">
        <v>64</v>
      </c>
      <c r="I66" s="13">
        <f t="shared" si="4"/>
        <v>1</v>
      </c>
      <c r="J66" s="11">
        <f>SUM(I$3:I66)</f>
        <v>42</v>
      </c>
      <c r="K66" s="12">
        <f t="shared" si="5"/>
        <v>65.625</v>
      </c>
      <c r="L66" s="11">
        <f t="shared" si="6"/>
        <v>0.07</v>
      </c>
      <c r="M66" s="11">
        <f t="shared" si="7"/>
        <v>0</v>
      </c>
      <c r="N66" s="11">
        <f>SUM(L$3:L66)</f>
        <v>14.140000000000004</v>
      </c>
      <c r="O66" s="11">
        <f>SUM(M$3:M66)</f>
        <v>-7.490000000000002</v>
      </c>
      <c r="P66" s="12">
        <f t="shared" si="17"/>
        <v>1.8878504672897196</v>
      </c>
      <c r="Q66" s="12">
        <f t="shared" si="8"/>
        <v>222.45059178565575</v>
      </c>
      <c r="R66" s="11">
        <v>1</v>
      </c>
      <c r="S66" s="11">
        <f t="shared" si="9"/>
        <v>0.07</v>
      </c>
      <c r="T66" s="11">
        <f t="shared" si="10"/>
        <v>0</v>
      </c>
      <c r="U66" s="16">
        <v>41369</v>
      </c>
      <c r="V66" s="17">
        <v>155.16</v>
      </c>
      <c r="W66" s="18">
        <f t="shared" si="11"/>
        <v>1.08612</v>
      </c>
      <c r="X66" s="11">
        <f t="shared" si="12"/>
        <v>1</v>
      </c>
      <c r="Y66" s="18">
        <f t="shared" si="13"/>
        <v>50</v>
      </c>
      <c r="Z66" s="18">
        <f t="shared" si="14"/>
        <v>500</v>
      </c>
      <c r="AA66" s="18">
        <f>SUM(Z$2:Z66)</f>
        <v>47500</v>
      </c>
      <c r="AB66" s="18">
        <f t="shared" si="15"/>
        <v>742.1875</v>
      </c>
    </row>
    <row r="67" spans="1:29" ht="12.75">
      <c r="A67" s="11">
        <f aca="true" t="shared" si="18" ref="A67:A130">C67*20</f>
        <v>-5.4</v>
      </c>
      <c r="B67" s="11">
        <f aca="true" t="shared" si="19" ref="B67:B130">C67*14</f>
        <v>-3.7800000000000002</v>
      </c>
      <c r="C67" s="11">
        <v>-0.27</v>
      </c>
      <c r="D67" s="11">
        <v>-0.27</v>
      </c>
      <c r="E67" s="11">
        <f t="shared" si="16"/>
        <v>5.710894560453733</v>
      </c>
      <c r="F67" s="12">
        <f aca="true" t="shared" si="20" ref="F67:F130">B67+F66</f>
        <v>189.3199999999999</v>
      </c>
      <c r="G67" s="12">
        <f aca="true" t="shared" si="21" ref="G67:G130">G66+A67</f>
        <v>227.6</v>
      </c>
      <c r="H67" s="11">
        <v>65</v>
      </c>
      <c r="I67" s="13">
        <f aca="true" t="shared" si="22" ref="I67:I130">IF(OR(C67&gt;0,C67=0),1,0)</f>
        <v>0</v>
      </c>
      <c r="J67" s="11">
        <f>SUM(I$3:I67)</f>
        <v>42</v>
      </c>
      <c r="K67" s="12">
        <f aca="true" t="shared" si="23" ref="K67:K130">J67/H67*100</f>
        <v>64.61538461538461</v>
      </c>
      <c r="L67" s="11">
        <f aca="true" t="shared" si="24" ref="L67:L130">IF(C67&gt;0,C67,0)</f>
        <v>0</v>
      </c>
      <c r="M67" s="11">
        <f aca="true" t="shared" si="25" ref="M67:M130">IF(C67&lt;0,C67,0)</f>
        <v>-0.27</v>
      </c>
      <c r="N67" s="11">
        <f>SUM(L$3:L67)</f>
        <v>14.140000000000004</v>
      </c>
      <c r="O67" s="11">
        <f>SUM(M$3:M67)</f>
        <v>-7.760000000000002</v>
      </c>
      <c r="P67" s="12">
        <f t="shared" si="17"/>
        <v>1.8221649484536084</v>
      </c>
      <c r="Q67" s="12">
        <f aca="true" t="shared" si="26" ref="Q67:Q130">Q66*(1+14*C67/100)</f>
        <v>214.04195941615794</v>
      </c>
      <c r="R67" s="11">
        <v>0</v>
      </c>
      <c r="S67" s="11">
        <f aca="true" t="shared" si="27" ref="S67:S130">IF(R67&gt;0,C67,0)</f>
        <v>0</v>
      </c>
      <c r="T67" s="11">
        <f aca="true" t="shared" si="28" ref="T67:T130">IF(R67=0,C67,0)</f>
        <v>-0.27</v>
      </c>
      <c r="U67" s="16">
        <v>41373</v>
      </c>
      <c r="V67" s="17">
        <v>156.75</v>
      </c>
      <c r="W67" s="18">
        <f aca="true" t="shared" si="29" ref="W67:W130">V67*C67*10/100</f>
        <v>-4.2322500000000005</v>
      </c>
      <c r="X67" s="11">
        <f aca="true" t="shared" si="30" ref="X67:X130">_XLL.ARROTONDA.MULTIPLO(W67,IF(W67&gt;0,1/4,-1/4))</f>
        <v>-4.25</v>
      </c>
      <c r="Y67" s="18">
        <f aca="true" t="shared" si="31" ref="Y67:Y130">X67*50</f>
        <v>-212.5</v>
      </c>
      <c r="Z67" s="18">
        <f aca="true" t="shared" si="32" ref="Z67:Z130">Y67*10</f>
        <v>-2125</v>
      </c>
      <c r="AA67" s="18">
        <f>SUM(Z$2:Z67)</f>
        <v>45375</v>
      </c>
      <c r="AB67" s="18">
        <f aca="true" t="shared" si="33" ref="AB67:AB130">AA67/H67</f>
        <v>698.0769230769231</v>
      </c>
      <c r="AC67" s="15" t="s">
        <v>30</v>
      </c>
    </row>
    <row r="68" spans="1:28" ht="12.75">
      <c r="A68" s="11">
        <f t="shared" si="18"/>
        <v>0.6</v>
      </c>
      <c r="B68" s="11">
        <f t="shared" si="19"/>
        <v>0.42</v>
      </c>
      <c r="C68" s="11">
        <v>0.03</v>
      </c>
      <c r="D68" s="11">
        <v>0.03</v>
      </c>
      <c r="E68" s="11">
        <f aca="true" t="shared" si="34" ref="E68:E131">E67+D68</f>
        <v>5.740894560453733</v>
      </c>
      <c r="F68" s="12">
        <f t="shared" si="20"/>
        <v>189.7399999999999</v>
      </c>
      <c r="G68" s="12">
        <f t="shared" si="21"/>
        <v>228.2</v>
      </c>
      <c r="H68" s="11">
        <v>66</v>
      </c>
      <c r="I68" s="13">
        <f t="shared" si="22"/>
        <v>1</v>
      </c>
      <c r="J68" s="11">
        <f>SUM(I$3:I68)</f>
        <v>43</v>
      </c>
      <c r="K68" s="12">
        <f t="shared" si="23"/>
        <v>65.15151515151516</v>
      </c>
      <c r="L68" s="11">
        <f t="shared" si="24"/>
        <v>0.03</v>
      </c>
      <c r="M68" s="11">
        <f t="shared" si="25"/>
        <v>0</v>
      </c>
      <c r="N68" s="11">
        <f>SUM(L$3:L68)</f>
        <v>14.170000000000003</v>
      </c>
      <c r="O68" s="11">
        <f>SUM(M$3:M68)</f>
        <v>-7.760000000000002</v>
      </c>
      <c r="P68" s="12">
        <f t="shared" si="17"/>
        <v>1.8260309278350517</v>
      </c>
      <c r="Q68" s="12">
        <f t="shared" si="26"/>
        <v>214.9409356457058</v>
      </c>
      <c r="R68" s="11">
        <v>1</v>
      </c>
      <c r="S68" s="11">
        <f t="shared" si="27"/>
        <v>0.03</v>
      </c>
      <c r="T68" s="11">
        <f t="shared" si="28"/>
        <v>0</v>
      </c>
      <c r="U68" s="16">
        <v>41387</v>
      </c>
      <c r="V68" s="17">
        <v>157.78</v>
      </c>
      <c r="W68" s="18">
        <f t="shared" si="29"/>
        <v>0.47334</v>
      </c>
      <c r="X68" s="11">
        <f t="shared" si="30"/>
        <v>0.5</v>
      </c>
      <c r="Y68" s="18">
        <f t="shared" si="31"/>
        <v>25</v>
      </c>
      <c r="Z68" s="18">
        <f t="shared" si="32"/>
        <v>250</v>
      </c>
      <c r="AA68" s="18">
        <f>SUM(Z$2:Z68)</f>
        <v>45625</v>
      </c>
      <c r="AB68" s="18">
        <f t="shared" si="33"/>
        <v>691.2878787878788</v>
      </c>
    </row>
    <row r="69" spans="1:28" ht="12.75">
      <c r="A69" s="11">
        <f t="shared" si="18"/>
        <v>0</v>
      </c>
      <c r="B69" s="11">
        <f t="shared" si="19"/>
        <v>0</v>
      </c>
      <c r="C69" s="11">
        <v>0</v>
      </c>
      <c r="D69" s="11">
        <v>0</v>
      </c>
      <c r="E69" s="11">
        <f t="shared" si="34"/>
        <v>5.740894560453733</v>
      </c>
      <c r="F69" s="12">
        <f t="shared" si="20"/>
        <v>189.7399999999999</v>
      </c>
      <c r="G69" s="12">
        <f t="shared" si="21"/>
        <v>228.2</v>
      </c>
      <c r="H69" s="11">
        <v>67</v>
      </c>
      <c r="I69" s="13">
        <f t="shared" si="22"/>
        <v>1</v>
      </c>
      <c r="J69" s="11">
        <f>SUM(I$3:I69)</f>
        <v>44</v>
      </c>
      <c r="K69" s="12">
        <f t="shared" si="23"/>
        <v>65.67164179104478</v>
      </c>
      <c r="L69" s="11">
        <f t="shared" si="24"/>
        <v>0</v>
      </c>
      <c r="M69" s="11">
        <f t="shared" si="25"/>
        <v>0</v>
      </c>
      <c r="N69" s="11">
        <f>SUM(L$3:L69)</f>
        <v>14.170000000000003</v>
      </c>
      <c r="O69" s="11">
        <f>SUM(M$3:M69)</f>
        <v>-7.760000000000002</v>
      </c>
      <c r="P69" s="12">
        <f t="shared" si="17"/>
        <v>1.8260309278350517</v>
      </c>
      <c r="Q69" s="12">
        <f t="shared" si="26"/>
        <v>214.9409356457058</v>
      </c>
      <c r="R69" s="11">
        <v>0</v>
      </c>
      <c r="S69" s="11">
        <f t="shared" si="27"/>
        <v>0</v>
      </c>
      <c r="T69" s="11">
        <f t="shared" si="28"/>
        <v>0</v>
      </c>
      <c r="U69" s="16">
        <v>41393</v>
      </c>
      <c r="V69" s="17">
        <v>159.3</v>
      </c>
      <c r="W69" s="18">
        <f t="shared" si="29"/>
        <v>0</v>
      </c>
      <c r="X69" s="11">
        <f t="shared" si="30"/>
        <v>0</v>
      </c>
      <c r="Y69" s="18">
        <f t="shared" si="31"/>
        <v>0</v>
      </c>
      <c r="Z69" s="18">
        <f t="shared" si="32"/>
        <v>0</v>
      </c>
      <c r="AA69" s="18">
        <f>SUM(Z$2:Z69)</f>
        <v>45625</v>
      </c>
      <c r="AB69" s="18">
        <f t="shared" si="33"/>
        <v>680.9701492537314</v>
      </c>
    </row>
    <row r="70" spans="1:28" ht="12.75">
      <c r="A70" s="11">
        <f t="shared" si="18"/>
        <v>4.4</v>
      </c>
      <c r="B70" s="11">
        <f t="shared" si="19"/>
        <v>3.08</v>
      </c>
      <c r="C70" s="11">
        <v>0.22</v>
      </c>
      <c r="D70" s="11">
        <v>0.22</v>
      </c>
      <c r="E70" s="11">
        <f t="shared" si="34"/>
        <v>5.960894560453733</v>
      </c>
      <c r="F70" s="12">
        <f t="shared" si="20"/>
        <v>192.8199999999999</v>
      </c>
      <c r="G70" s="12">
        <f t="shared" si="21"/>
        <v>232.6</v>
      </c>
      <c r="H70" s="11">
        <v>68</v>
      </c>
      <c r="I70" s="13">
        <f t="shared" si="22"/>
        <v>1</v>
      </c>
      <c r="J70" s="11">
        <f>SUM(I$3:I70)</f>
        <v>45</v>
      </c>
      <c r="K70" s="12">
        <f t="shared" si="23"/>
        <v>66.17647058823529</v>
      </c>
      <c r="L70" s="11">
        <f t="shared" si="24"/>
        <v>0.22</v>
      </c>
      <c r="M70" s="11">
        <f t="shared" si="25"/>
        <v>0</v>
      </c>
      <c r="N70" s="11">
        <f>SUM(L$3:L70)</f>
        <v>14.390000000000004</v>
      </c>
      <c r="O70" s="11">
        <f>SUM(M$3:M70)</f>
        <v>-7.760000000000002</v>
      </c>
      <c r="P70" s="12">
        <f t="shared" si="17"/>
        <v>1.8543814432989691</v>
      </c>
      <c r="Q70" s="12">
        <f t="shared" si="26"/>
        <v>221.56111646359352</v>
      </c>
      <c r="R70" s="11">
        <v>0</v>
      </c>
      <c r="S70" s="11">
        <f t="shared" si="27"/>
        <v>0</v>
      </c>
      <c r="T70" s="11">
        <f t="shared" si="28"/>
        <v>0.22</v>
      </c>
      <c r="U70" s="16">
        <v>41394</v>
      </c>
      <c r="V70" s="17">
        <v>159.68</v>
      </c>
      <c r="W70" s="18">
        <f t="shared" si="29"/>
        <v>3.5129600000000005</v>
      </c>
      <c r="X70" s="11">
        <f t="shared" si="30"/>
        <v>3.5</v>
      </c>
      <c r="Y70" s="18">
        <f t="shared" si="31"/>
        <v>175</v>
      </c>
      <c r="Z70" s="18">
        <f t="shared" si="32"/>
        <v>1750</v>
      </c>
      <c r="AA70" s="18">
        <f>SUM(Z$2:Z70)</f>
        <v>47375</v>
      </c>
      <c r="AB70" s="18">
        <f t="shared" si="33"/>
        <v>696.6911764705883</v>
      </c>
    </row>
    <row r="71" spans="1:28" ht="12.75">
      <c r="A71" s="11">
        <f t="shared" si="18"/>
        <v>-2.6</v>
      </c>
      <c r="B71" s="11">
        <f t="shared" si="19"/>
        <v>-1.82</v>
      </c>
      <c r="C71" s="11">
        <v>-0.13</v>
      </c>
      <c r="D71" s="11">
        <v>-0.13</v>
      </c>
      <c r="E71" s="11">
        <f t="shared" si="34"/>
        <v>5.830894560453733</v>
      </c>
      <c r="F71" s="12">
        <f t="shared" si="20"/>
        <v>190.99999999999991</v>
      </c>
      <c r="G71" s="12">
        <f t="shared" si="21"/>
        <v>230</v>
      </c>
      <c r="H71" s="11">
        <v>69</v>
      </c>
      <c r="I71" s="13">
        <f t="shared" si="22"/>
        <v>0</v>
      </c>
      <c r="J71" s="11">
        <f>SUM(I$3:I71)</f>
        <v>45</v>
      </c>
      <c r="K71" s="12">
        <f t="shared" si="23"/>
        <v>65.21739130434783</v>
      </c>
      <c r="L71" s="11">
        <f t="shared" si="24"/>
        <v>0</v>
      </c>
      <c r="M71" s="11">
        <f t="shared" si="25"/>
        <v>-0.13</v>
      </c>
      <c r="N71" s="11">
        <f>SUM(L$3:L71)</f>
        <v>14.390000000000004</v>
      </c>
      <c r="O71" s="11">
        <f>SUM(M$3:M71)</f>
        <v>-7.8900000000000015</v>
      </c>
      <c r="P71" s="12">
        <f t="shared" si="17"/>
        <v>1.8238276299112803</v>
      </c>
      <c r="Q71" s="12">
        <f t="shared" si="26"/>
        <v>217.52870414395613</v>
      </c>
      <c r="R71" s="11">
        <v>1</v>
      </c>
      <c r="S71" s="11">
        <f t="shared" si="27"/>
        <v>-0.13</v>
      </c>
      <c r="T71" s="11">
        <f t="shared" si="28"/>
        <v>0</v>
      </c>
      <c r="U71" s="16">
        <v>41404</v>
      </c>
      <c r="V71" s="17">
        <v>163.41</v>
      </c>
      <c r="W71" s="18">
        <f t="shared" si="29"/>
        <v>-2.12433</v>
      </c>
      <c r="X71" s="11">
        <f t="shared" si="30"/>
        <v>-2</v>
      </c>
      <c r="Y71" s="18">
        <f t="shared" si="31"/>
        <v>-100</v>
      </c>
      <c r="Z71" s="18">
        <f t="shared" si="32"/>
        <v>-1000</v>
      </c>
      <c r="AA71" s="18">
        <f>SUM(Z$2:Z71)</f>
        <v>46375</v>
      </c>
      <c r="AB71" s="18">
        <f t="shared" si="33"/>
        <v>672.1014492753624</v>
      </c>
    </row>
    <row r="72" spans="1:28" ht="12.75">
      <c r="A72" s="11">
        <f t="shared" si="18"/>
        <v>-1.6</v>
      </c>
      <c r="B72" s="11">
        <f t="shared" si="19"/>
        <v>-1.12</v>
      </c>
      <c r="C72" s="11">
        <v>-0.08</v>
      </c>
      <c r="D72" s="11">
        <v>-0.08</v>
      </c>
      <c r="E72" s="11">
        <f t="shared" si="34"/>
        <v>5.750894560453733</v>
      </c>
      <c r="F72" s="12">
        <f t="shared" si="20"/>
        <v>189.8799999999999</v>
      </c>
      <c r="G72" s="12">
        <f t="shared" si="21"/>
        <v>228.4</v>
      </c>
      <c r="H72" s="11">
        <v>70</v>
      </c>
      <c r="I72" s="13">
        <f t="shared" si="22"/>
        <v>0</v>
      </c>
      <c r="J72" s="11">
        <f>SUM(I$3:I72)</f>
        <v>45</v>
      </c>
      <c r="K72" s="12">
        <f t="shared" si="23"/>
        <v>64.28571428571429</v>
      </c>
      <c r="L72" s="11">
        <f t="shared" si="24"/>
        <v>0</v>
      </c>
      <c r="M72" s="11">
        <f t="shared" si="25"/>
        <v>-0.08</v>
      </c>
      <c r="N72" s="11">
        <f>SUM(L$3:L72)</f>
        <v>14.390000000000004</v>
      </c>
      <c r="O72" s="11">
        <f>SUM(M$3:M72)</f>
        <v>-7.9700000000000015</v>
      </c>
      <c r="P72" s="12">
        <f aca="true" t="shared" si="35" ref="P72:P135">N72/-O72</f>
        <v>1.805520702634881</v>
      </c>
      <c r="Q72" s="12">
        <f t="shared" si="26"/>
        <v>215.09238265754382</v>
      </c>
      <c r="R72" s="11">
        <v>0</v>
      </c>
      <c r="S72" s="11">
        <f t="shared" si="27"/>
        <v>0</v>
      </c>
      <c r="T72" s="11">
        <f t="shared" si="28"/>
        <v>-0.08</v>
      </c>
      <c r="U72" s="16">
        <v>41407</v>
      </c>
      <c r="V72" s="17">
        <v>163.54</v>
      </c>
      <c r="W72" s="18">
        <f t="shared" si="29"/>
        <v>-1.30832</v>
      </c>
      <c r="X72" s="11">
        <f t="shared" si="30"/>
        <v>-1.25</v>
      </c>
      <c r="Y72" s="18">
        <f t="shared" si="31"/>
        <v>-62.5</v>
      </c>
      <c r="Z72" s="18">
        <f t="shared" si="32"/>
        <v>-625</v>
      </c>
      <c r="AA72" s="18">
        <f>SUM(Z$2:Z72)</f>
        <v>45750</v>
      </c>
      <c r="AB72" s="18">
        <f t="shared" si="33"/>
        <v>653.5714285714286</v>
      </c>
    </row>
    <row r="73" spans="1:28" ht="12.75">
      <c r="A73" s="11">
        <f t="shared" si="18"/>
        <v>-1.7999999999999998</v>
      </c>
      <c r="B73" s="11">
        <f t="shared" si="19"/>
        <v>-1.26</v>
      </c>
      <c r="C73" s="11">
        <v>-0.09</v>
      </c>
      <c r="D73" s="11">
        <v>-0.09</v>
      </c>
      <c r="E73" s="11">
        <f t="shared" si="34"/>
        <v>5.660894560453733</v>
      </c>
      <c r="F73" s="12">
        <f t="shared" si="20"/>
        <v>188.61999999999992</v>
      </c>
      <c r="G73" s="12">
        <f t="shared" si="21"/>
        <v>226.6</v>
      </c>
      <c r="H73" s="11">
        <v>71</v>
      </c>
      <c r="I73" s="13">
        <f t="shared" si="22"/>
        <v>0</v>
      </c>
      <c r="J73" s="11">
        <f>SUM(I$3:I73)</f>
        <v>45</v>
      </c>
      <c r="K73" s="12">
        <f t="shared" si="23"/>
        <v>63.38028169014085</v>
      </c>
      <c r="L73" s="11">
        <f t="shared" si="24"/>
        <v>0</v>
      </c>
      <c r="M73" s="11">
        <f t="shared" si="25"/>
        <v>-0.09</v>
      </c>
      <c r="N73" s="11">
        <f>SUM(L$3:L73)</f>
        <v>14.390000000000004</v>
      </c>
      <c r="O73" s="11">
        <f>SUM(M$3:M73)</f>
        <v>-8.060000000000002</v>
      </c>
      <c r="P73" s="12">
        <f t="shared" si="35"/>
        <v>1.7853598014888337</v>
      </c>
      <c r="Q73" s="12">
        <f t="shared" si="26"/>
        <v>212.38221863605878</v>
      </c>
      <c r="R73" s="11">
        <v>0</v>
      </c>
      <c r="S73" s="11">
        <f t="shared" si="27"/>
        <v>0</v>
      </c>
      <c r="T73" s="11">
        <f t="shared" si="28"/>
        <v>-0.09</v>
      </c>
      <c r="U73" s="16">
        <v>41414</v>
      </c>
      <c r="V73" s="17">
        <v>166.93</v>
      </c>
      <c r="W73" s="18">
        <f t="shared" si="29"/>
        <v>-1.50237</v>
      </c>
      <c r="X73" s="11">
        <f t="shared" si="30"/>
        <v>-1.5</v>
      </c>
      <c r="Y73" s="18">
        <f t="shared" si="31"/>
        <v>-75</v>
      </c>
      <c r="Z73" s="18">
        <f t="shared" si="32"/>
        <v>-750</v>
      </c>
      <c r="AA73" s="18">
        <f>SUM(Z$2:Z73)</f>
        <v>45000</v>
      </c>
      <c r="AB73" s="18">
        <f t="shared" si="33"/>
        <v>633.8028169014085</v>
      </c>
    </row>
    <row r="74" spans="1:28" ht="12.75">
      <c r="A74" s="11">
        <f t="shared" si="18"/>
        <v>-2</v>
      </c>
      <c r="B74" s="11">
        <f t="shared" si="19"/>
        <v>-1.4000000000000001</v>
      </c>
      <c r="C74" s="11">
        <v>-0.1</v>
      </c>
      <c r="D74" s="11">
        <v>-0.1</v>
      </c>
      <c r="E74" s="11">
        <f t="shared" si="34"/>
        <v>5.560894560453733</v>
      </c>
      <c r="F74" s="12">
        <f t="shared" si="20"/>
        <v>187.2199999999999</v>
      </c>
      <c r="G74" s="12">
        <f t="shared" si="21"/>
        <v>224.6</v>
      </c>
      <c r="H74" s="11">
        <v>72</v>
      </c>
      <c r="I74" s="13">
        <f t="shared" si="22"/>
        <v>0</v>
      </c>
      <c r="J74" s="11">
        <f>SUM(I$3:I74)</f>
        <v>45</v>
      </c>
      <c r="K74" s="12">
        <f t="shared" si="23"/>
        <v>62.5</v>
      </c>
      <c r="L74" s="11">
        <f t="shared" si="24"/>
        <v>0</v>
      </c>
      <c r="M74" s="11">
        <f t="shared" si="25"/>
        <v>-0.1</v>
      </c>
      <c r="N74" s="11">
        <f>SUM(L$3:L74)</f>
        <v>14.390000000000004</v>
      </c>
      <c r="O74" s="11">
        <f>SUM(M$3:M74)</f>
        <v>-8.160000000000002</v>
      </c>
      <c r="P74" s="12">
        <f t="shared" si="35"/>
        <v>1.763480392156863</v>
      </c>
      <c r="Q74" s="12">
        <f t="shared" si="26"/>
        <v>209.40886757515395</v>
      </c>
      <c r="R74" s="11">
        <v>0</v>
      </c>
      <c r="S74" s="11">
        <f t="shared" si="27"/>
        <v>0</v>
      </c>
      <c r="T74" s="11">
        <f t="shared" si="28"/>
        <v>-0.1</v>
      </c>
      <c r="U74" s="16">
        <v>41415</v>
      </c>
      <c r="V74" s="17">
        <v>167.17</v>
      </c>
      <c r="W74" s="18">
        <f t="shared" si="29"/>
        <v>-1.6717</v>
      </c>
      <c r="X74" s="11">
        <f t="shared" si="30"/>
        <v>-1.75</v>
      </c>
      <c r="Y74" s="18">
        <f t="shared" si="31"/>
        <v>-87.5</v>
      </c>
      <c r="Z74" s="18">
        <f t="shared" si="32"/>
        <v>-875</v>
      </c>
      <c r="AA74" s="18">
        <f>SUM(Z$2:Z74)</f>
        <v>44125</v>
      </c>
      <c r="AB74" s="18">
        <f t="shared" si="33"/>
        <v>612.8472222222222</v>
      </c>
    </row>
    <row r="75" spans="1:28" ht="12.75">
      <c r="A75" s="11">
        <f t="shared" si="18"/>
        <v>-11.799999999999999</v>
      </c>
      <c r="B75" s="11">
        <f t="shared" si="19"/>
        <v>-8.26</v>
      </c>
      <c r="C75" s="11">
        <v>-0.59</v>
      </c>
      <c r="D75" s="11">
        <v>-0.59</v>
      </c>
      <c r="E75" s="11">
        <f t="shared" si="34"/>
        <v>4.970894560453734</v>
      </c>
      <c r="F75" s="12">
        <f t="shared" si="20"/>
        <v>178.95999999999992</v>
      </c>
      <c r="G75" s="12">
        <f t="shared" si="21"/>
        <v>212.79999999999998</v>
      </c>
      <c r="H75" s="11">
        <v>73</v>
      </c>
      <c r="I75" s="13">
        <f t="shared" si="22"/>
        <v>0</v>
      </c>
      <c r="J75" s="11">
        <f>SUM(I$3:I75)</f>
        <v>45</v>
      </c>
      <c r="K75" s="12">
        <f t="shared" si="23"/>
        <v>61.64383561643836</v>
      </c>
      <c r="L75" s="11">
        <f t="shared" si="24"/>
        <v>0</v>
      </c>
      <c r="M75" s="11">
        <f t="shared" si="25"/>
        <v>-0.59</v>
      </c>
      <c r="N75" s="11">
        <f>SUM(L$3:L75)</f>
        <v>14.390000000000004</v>
      </c>
      <c r="O75" s="11">
        <f>SUM(M$3:M75)</f>
        <v>-8.750000000000002</v>
      </c>
      <c r="P75" s="12">
        <f t="shared" si="35"/>
        <v>1.6445714285714288</v>
      </c>
      <c r="Q75" s="12">
        <f t="shared" si="26"/>
        <v>192.11169511344622</v>
      </c>
      <c r="R75" s="11">
        <v>1</v>
      </c>
      <c r="S75" s="11">
        <f t="shared" si="27"/>
        <v>-0.59</v>
      </c>
      <c r="T75" s="11">
        <f t="shared" si="28"/>
        <v>0</v>
      </c>
      <c r="U75" s="16">
        <v>41417</v>
      </c>
      <c r="V75" s="17">
        <v>165.45</v>
      </c>
      <c r="W75" s="18">
        <f t="shared" si="29"/>
        <v>-9.761549999999998</v>
      </c>
      <c r="X75" s="11">
        <f t="shared" si="30"/>
        <v>-9.75</v>
      </c>
      <c r="Y75" s="18">
        <f t="shared" si="31"/>
        <v>-487.5</v>
      </c>
      <c r="Z75" s="18">
        <f t="shared" si="32"/>
        <v>-4875</v>
      </c>
      <c r="AA75" s="18">
        <f>SUM(Z$2:Z75)</f>
        <v>39250</v>
      </c>
      <c r="AB75" s="18">
        <f t="shared" si="33"/>
        <v>537.6712328767123</v>
      </c>
    </row>
    <row r="76" spans="1:28" ht="12.75">
      <c r="A76" s="11">
        <f t="shared" si="18"/>
        <v>21</v>
      </c>
      <c r="B76" s="11">
        <f t="shared" si="19"/>
        <v>14.700000000000001</v>
      </c>
      <c r="C76" s="11">
        <v>1.05</v>
      </c>
      <c r="D76" s="11">
        <v>1.05</v>
      </c>
      <c r="E76" s="11">
        <f t="shared" si="34"/>
        <v>6.020894560453733</v>
      </c>
      <c r="F76" s="12">
        <f t="shared" si="20"/>
        <v>193.6599999999999</v>
      </c>
      <c r="G76" s="12">
        <f t="shared" si="21"/>
        <v>233.79999999999998</v>
      </c>
      <c r="H76" s="11">
        <v>74</v>
      </c>
      <c r="I76" s="13">
        <f t="shared" si="22"/>
        <v>1</v>
      </c>
      <c r="J76" s="11">
        <f>SUM(I$3:I76)</f>
        <v>46</v>
      </c>
      <c r="K76" s="12">
        <f t="shared" si="23"/>
        <v>62.16216216216216</v>
      </c>
      <c r="L76" s="11">
        <f t="shared" si="24"/>
        <v>1.05</v>
      </c>
      <c r="M76" s="11">
        <f t="shared" si="25"/>
        <v>0</v>
      </c>
      <c r="N76" s="11">
        <f>SUM(L$3:L76)</f>
        <v>15.440000000000005</v>
      </c>
      <c r="O76" s="11">
        <f>SUM(M$3:M76)</f>
        <v>-8.750000000000002</v>
      </c>
      <c r="P76" s="12">
        <f t="shared" si="35"/>
        <v>1.7645714285714287</v>
      </c>
      <c r="Q76" s="12">
        <f t="shared" si="26"/>
        <v>220.35211429512282</v>
      </c>
      <c r="R76" s="11">
        <v>1</v>
      </c>
      <c r="S76" s="11">
        <f t="shared" si="27"/>
        <v>1.05</v>
      </c>
      <c r="T76" s="11">
        <f t="shared" si="28"/>
        <v>0</v>
      </c>
      <c r="U76" s="16">
        <v>41418</v>
      </c>
      <c r="V76" s="17">
        <v>165.31</v>
      </c>
      <c r="W76" s="18">
        <f t="shared" si="29"/>
        <v>17.35755</v>
      </c>
      <c r="X76" s="11">
        <f t="shared" si="30"/>
        <v>17.25</v>
      </c>
      <c r="Y76" s="18">
        <f t="shared" si="31"/>
        <v>862.5</v>
      </c>
      <c r="Z76" s="18">
        <f t="shared" si="32"/>
        <v>8625</v>
      </c>
      <c r="AA76" s="18">
        <f>SUM(Z$2:Z76)</f>
        <v>47875</v>
      </c>
      <c r="AB76" s="18">
        <f t="shared" si="33"/>
        <v>646.9594594594595</v>
      </c>
    </row>
    <row r="77" spans="1:28" ht="12.75">
      <c r="A77" s="11">
        <f t="shared" si="18"/>
        <v>1.6</v>
      </c>
      <c r="B77" s="11">
        <f t="shared" si="19"/>
        <v>1.12</v>
      </c>
      <c r="C77" s="11">
        <v>0.08</v>
      </c>
      <c r="D77" s="11">
        <v>0.08</v>
      </c>
      <c r="E77" s="11">
        <f t="shared" si="34"/>
        <v>6.1008945604537335</v>
      </c>
      <c r="F77" s="12">
        <f t="shared" si="20"/>
        <v>194.77999999999992</v>
      </c>
      <c r="G77" s="12">
        <f t="shared" si="21"/>
        <v>235.39999999999998</v>
      </c>
      <c r="H77" s="11">
        <v>75</v>
      </c>
      <c r="I77" s="13">
        <f t="shared" si="22"/>
        <v>1</v>
      </c>
      <c r="J77" s="11">
        <f>SUM(I$3:I77)</f>
        <v>47</v>
      </c>
      <c r="K77" s="12">
        <f t="shared" si="23"/>
        <v>62.66666666666667</v>
      </c>
      <c r="L77" s="11">
        <f t="shared" si="24"/>
        <v>0.08</v>
      </c>
      <c r="M77" s="11">
        <f t="shared" si="25"/>
        <v>0</v>
      </c>
      <c r="N77" s="11">
        <f>SUM(L$3:L77)</f>
        <v>15.520000000000005</v>
      </c>
      <c r="O77" s="11">
        <f>SUM(M$3:M77)</f>
        <v>-8.750000000000002</v>
      </c>
      <c r="P77" s="12">
        <f t="shared" si="35"/>
        <v>1.773714285714286</v>
      </c>
      <c r="Q77" s="12">
        <f t="shared" si="26"/>
        <v>222.82005797522822</v>
      </c>
      <c r="R77" s="11">
        <v>1</v>
      </c>
      <c r="S77" s="11">
        <f t="shared" si="27"/>
        <v>0.08</v>
      </c>
      <c r="T77" s="11">
        <f t="shared" si="28"/>
        <v>0</v>
      </c>
      <c r="U77" s="16">
        <v>41423</v>
      </c>
      <c r="V77" s="17">
        <v>165.22</v>
      </c>
      <c r="W77" s="18">
        <f t="shared" si="29"/>
        <v>1.3217600000000003</v>
      </c>
      <c r="X77" s="11">
        <f t="shared" si="30"/>
        <v>1.25</v>
      </c>
      <c r="Y77" s="18">
        <f t="shared" si="31"/>
        <v>62.5</v>
      </c>
      <c r="Z77" s="18">
        <f t="shared" si="32"/>
        <v>625</v>
      </c>
      <c r="AA77" s="18">
        <f>SUM(Z$2:Z77)</f>
        <v>48500</v>
      </c>
      <c r="AB77" s="18">
        <f t="shared" si="33"/>
        <v>646.6666666666666</v>
      </c>
    </row>
    <row r="78" spans="1:28" ht="12.75">
      <c r="A78" s="11">
        <f t="shared" si="18"/>
        <v>5.4</v>
      </c>
      <c r="B78" s="11">
        <f t="shared" si="19"/>
        <v>3.7800000000000002</v>
      </c>
      <c r="C78" s="11">
        <v>0.27</v>
      </c>
      <c r="D78" s="11">
        <v>0.27</v>
      </c>
      <c r="E78" s="11">
        <f t="shared" si="34"/>
        <v>6.370894560453733</v>
      </c>
      <c r="F78" s="12">
        <f t="shared" si="20"/>
        <v>198.55999999999992</v>
      </c>
      <c r="G78" s="12">
        <f t="shared" si="21"/>
        <v>240.79999999999998</v>
      </c>
      <c r="H78" s="11">
        <v>76</v>
      </c>
      <c r="I78" s="13">
        <f t="shared" si="22"/>
        <v>1</v>
      </c>
      <c r="J78" s="11">
        <f>SUM(I$3:I78)</f>
        <v>48</v>
      </c>
      <c r="K78" s="12">
        <f t="shared" si="23"/>
        <v>63.1578947368421</v>
      </c>
      <c r="L78" s="11">
        <f t="shared" si="24"/>
        <v>0.27</v>
      </c>
      <c r="M78" s="11">
        <f t="shared" si="25"/>
        <v>0</v>
      </c>
      <c r="N78" s="11">
        <f>SUM(L$3:L78)</f>
        <v>15.790000000000004</v>
      </c>
      <c r="O78" s="11">
        <f>SUM(M$3:M78)</f>
        <v>-8.750000000000002</v>
      </c>
      <c r="P78" s="12">
        <f t="shared" si="35"/>
        <v>1.8045714285714287</v>
      </c>
      <c r="Q78" s="12">
        <f t="shared" si="26"/>
        <v>231.24265616669186</v>
      </c>
      <c r="R78" s="11">
        <v>1</v>
      </c>
      <c r="S78" s="11">
        <f t="shared" si="27"/>
        <v>0.27</v>
      </c>
      <c r="T78" s="11">
        <f t="shared" si="28"/>
        <v>0</v>
      </c>
      <c r="U78" s="16">
        <v>41428</v>
      </c>
      <c r="V78" s="17">
        <v>164</v>
      </c>
      <c r="W78" s="18">
        <f t="shared" si="29"/>
        <v>4.428</v>
      </c>
      <c r="X78" s="11">
        <f t="shared" si="30"/>
        <v>4.5</v>
      </c>
      <c r="Y78" s="18">
        <f t="shared" si="31"/>
        <v>225</v>
      </c>
      <c r="Z78" s="18">
        <f t="shared" si="32"/>
        <v>2250</v>
      </c>
      <c r="AA78" s="18">
        <f>SUM(Z$2:Z78)</f>
        <v>50750</v>
      </c>
      <c r="AB78" s="18">
        <f t="shared" si="33"/>
        <v>667.7631578947369</v>
      </c>
    </row>
    <row r="79" spans="1:28" ht="12.75">
      <c r="A79" s="11">
        <f t="shared" si="18"/>
        <v>13.799999999999999</v>
      </c>
      <c r="B79" s="11">
        <f t="shared" si="19"/>
        <v>9.66</v>
      </c>
      <c r="C79" s="11">
        <v>0.69</v>
      </c>
      <c r="D79" s="11">
        <v>0.69</v>
      </c>
      <c r="E79" s="11">
        <f t="shared" si="34"/>
        <v>7.0608945604537325</v>
      </c>
      <c r="F79" s="12">
        <f t="shared" si="20"/>
        <v>208.2199999999999</v>
      </c>
      <c r="G79" s="12">
        <f t="shared" si="21"/>
        <v>254.6</v>
      </c>
      <c r="H79" s="11">
        <v>77</v>
      </c>
      <c r="I79" s="13">
        <f t="shared" si="22"/>
        <v>1</v>
      </c>
      <c r="J79" s="11">
        <f>SUM(I$3:I79)</f>
        <v>49</v>
      </c>
      <c r="K79" s="12">
        <f t="shared" si="23"/>
        <v>63.63636363636363</v>
      </c>
      <c r="L79" s="11">
        <f t="shared" si="24"/>
        <v>0.69</v>
      </c>
      <c r="M79" s="11">
        <f t="shared" si="25"/>
        <v>0</v>
      </c>
      <c r="N79" s="11">
        <f>SUM(L$3:L79)</f>
        <v>16.480000000000004</v>
      </c>
      <c r="O79" s="11">
        <f>SUM(M$3:M79)</f>
        <v>-8.750000000000002</v>
      </c>
      <c r="P79" s="12">
        <f t="shared" si="35"/>
        <v>1.8834285714285715</v>
      </c>
      <c r="Q79" s="12">
        <f t="shared" si="26"/>
        <v>253.5806967523943</v>
      </c>
      <c r="R79" s="11">
        <v>1</v>
      </c>
      <c r="S79" s="11">
        <f t="shared" si="27"/>
        <v>0.69</v>
      </c>
      <c r="T79" s="11">
        <f t="shared" si="28"/>
        <v>0</v>
      </c>
      <c r="U79" s="16">
        <v>41431</v>
      </c>
      <c r="V79" s="17">
        <v>162.73</v>
      </c>
      <c r="W79" s="18">
        <f t="shared" si="29"/>
        <v>11.228369999999998</v>
      </c>
      <c r="X79" s="11">
        <f t="shared" si="30"/>
        <v>11.25</v>
      </c>
      <c r="Y79" s="18">
        <f t="shared" si="31"/>
        <v>562.5</v>
      </c>
      <c r="Z79" s="18">
        <f t="shared" si="32"/>
        <v>5625</v>
      </c>
      <c r="AA79" s="18">
        <f>SUM(Z$2:Z79)</f>
        <v>56375</v>
      </c>
      <c r="AB79" s="18">
        <f t="shared" si="33"/>
        <v>732.1428571428571</v>
      </c>
    </row>
    <row r="80" spans="1:29" ht="12.75">
      <c r="A80" s="11">
        <f t="shared" si="18"/>
        <v>11.6</v>
      </c>
      <c r="B80" s="11">
        <f t="shared" si="19"/>
        <v>8.12</v>
      </c>
      <c r="C80" s="11">
        <v>0.58</v>
      </c>
      <c r="D80" s="11">
        <v>0.58</v>
      </c>
      <c r="E80" s="11">
        <f t="shared" si="34"/>
        <v>7.640894560453733</v>
      </c>
      <c r="F80" s="12">
        <f t="shared" si="20"/>
        <v>216.33999999999992</v>
      </c>
      <c r="G80" s="12">
        <f t="shared" si="21"/>
        <v>266.2</v>
      </c>
      <c r="H80" s="11">
        <v>78</v>
      </c>
      <c r="I80" s="13">
        <f t="shared" si="22"/>
        <v>1</v>
      </c>
      <c r="J80" s="11">
        <f>SUM(I$3:I80)</f>
        <v>50</v>
      </c>
      <c r="K80" s="12">
        <f t="shared" si="23"/>
        <v>64.1025641025641</v>
      </c>
      <c r="L80" s="11">
        <f t="shared" si="24"/>
        <v>0.58</v>
      </c>
      <c r="M80" s="11">
        <f t="shared" si="25"/>
        <v>0</v>
      </c>
      <c r="N80" s="11">
        <f>SUM(L$3:L80)</f>
        <v>17.060000000000002</v>
      </c>
      <c r="O80" s="11">
        <f>SUM(M$3:M80)</f>
        <v>-8.750000000000002</v>
      </c>
      <c r="P80" s="12">
        <f t="shared" si="35"/>
        <v>1.9497142857142855</v>
      </c>
      <c r="Q80" s="12">
        <f t="shared" si="26"/>
        <v>274.1714493286887</v>
      </c>
      <c r="R80" s="11">
        <v>1</v>
      </c>
      <c r="S80" s="11">
        <f t="shared" si="27"/>
        <v>0.58</v>
      </c>
      <c r="T80" s="11">
        <f t="shared" si="28"/>
        <v>0</v>
      </c>
      <c r="U80" s="16">
        <v>41432</v>
      </c>
      <c r="V80" s="17">
        <v>164.8</v>
      </c>
      <c r="W80" s="18">
        <f t="shared" si="29"/>
        <v>9.5584</v>
      </c>
      <c r="X80" s="11">
        <f t="shared" si="30"/>
        <v>9.5</v>
      </c>
      <c r="Y80" s="18">
        <f t="shared" si="31"/>
        <v>475</v>
      </c>
      <c r="Z80" s="18">
        <f t="shared" si="32"/>
        <v>4750</v>
      </c>
      <c r="AA80" s="18">
        <f>SUM(Z$2:Z80)</f>
        <v>61125</v>
      </c>
      <c r="AB80" s="18">
        <f t="shared" si="33"/>
        <v>783.6538461538462</v>
      </c>
      <c r="AC80" s="15" t="s">
        <v>29</v>
      </c>
    </row>
    <row r="81" spans="1:29" ht="12.75">
      <c r="A81" s="11">
        <f t="shared" si="18"/>
        <v>30</v>
      </c>
      <c r="B81" s="11">
        <f t="shared" si="19"/>
        <v>21</v>
      </c>
      <c r="C81" s="11">
        <v>1.5</v>
      </c>
      <c r="D81" s="11">
        <v>1.5</v>
      </c>
      <c r="E81" s="11">
        <f t="shared" si="34"/>
        <v>9.140894560453733</v>
      </c>
      <c r="F81" s="12">
        <f t="shared" si="20"/>
        <v>237.33999999999992</v>
      </c>
      <c r="G81" s="12">
        <f t="shared" si="21"/>
        <v>296.2</v>
      </c>
      <c r="H81" s="11">
        <v>79</v>
      </c>
      <c r="I81" s="13">
        <f t="shared" si="22"/>
        <v>1</v>
      </c>
      <c r="J81" s="11">
        <f>SUM(I$3:I81)</f>
        <v>51</v>
      </c>
      <c r="K81" s="12">
        <f t="shared" si="23"/>
        <v>64.55696202531645</v>
      </c>
      <c r="L81" s="11">
        <f t="shared" si="24"/>
        <v>1.5</v>
      </c>
      <c r="M81" s="11">
        <f t="shared" si="25"/>
        <v>0</v>
      </c>
      <c r="N81" s="11">
        <f>SUM(L$3:L81)</f>
        <v>18.560000000000002</v>
      </c>
      <c r="O81" s="11">
        <f>SUM(M$3:M81)</f>
        <v>-8.750000000000002</v>
      </c>
      <c r="P81" s="12">
        <f t="shared" si="35"/>
        <v>2.121142857142857</v>
      </c>
      <c r="Q81" s="12">
        <f t="shared" si="26"/>
        <v>331.74745368771335</v>
      </c>
      <c r="R81" s="11">
        <v>0</v>
      </c>
      <c r="S81" s="11">
        <f t="shared" si="27"/>
        <v>0</v>
      </c>
      <c r="T81" s="11">
        <f t="shared" si="28"/>
        <v>1.5</v>
      </c>
      <c r="U81" s="16">
        <v>41436</v>
      </c>
      <c r="V81" s="17">
        <v>163.1</v>
      </c>
      <c r="W81" s="18">
        <f t="shared" si="29"/>
        <v>24.465</v>
      </c>
      <c r="X81" s="11">
        <f t="shared" si="30"/>
        <v>24.5</v>
      </c>
      <c r="Y81" s="18">
        <f t="shared" si="31"/>
        <v>1225</v>
      </c>
      <c r="Z81" s="18">
        <f t="shared" si="32"/>
        <v>12250</v>
      </c>
      <c r="AA81" s="18">
        <f>SUM(Z$2:Z81)</f>
        <v>73375</v>
      </c>
      <c r="AB81" s="18">
        <f t="shared" si="33"/>
        <v>928.7974683544304</v>
      </c>
      <c r="AC81" s="15" t="s">
        <v>29</v>
      </c>
    </row>
    <row r="82" spans="1:28" ht="12.75">
      <c r="A82" s="11">
        <f t="shared" si="18"/>
        <v>-1.2</v>
      </c>
      <c r="B82" s="11">
        <f t="shared" si="19"/>
        <v>-0.84</v>
      </c>
      <c r="C82" s="11">
        <v>-0.06</v>
      </c>
      <c r="D82" s="11">
        <v>-0.06</v>
      </c>
      <c r="E82" s="11">
        <f t="shared" si="34"/>
        <v>9.080894560453732</v>
      </c>
      <c r="F82" s="12">
        <f t="shared" si="20"/>
        <v>236.49999999999991</v>
      </c>
      <c r="G82" s="12">
        <f t="shared" si="21"/>
        <v>295</v>
      </c>
      <c r="H82" s="11">
        <v>80</v>
      </c>
      <c r="I82" s="13">
        <f t="shared" si="22"/>
        <v>0</v>
      </c>
      <c r="J82" s="11">
        <f>SUM(I$3:I82)</f>
        <v>51</v>
      </c>
      <c r="K82" s="12">
        <f t="shared" si="23"/>
        <v>63.74999999999999</v>
      </c>
      <c r="L82" s="11">
        <f t="shared" si="24"/>
        <v>0</v>
      </c>
      <c r="M82" s="11">
        <f t="shared" si="25"/>
        <v>-0.06</v>
      </c>
      <c r="N82" s="11">
        <f>SUM(L$3:L82)</f>
        <v>18.560000000000002</v>
      </c>
      <c r="O82" s="11">
        <f>SUM(M$3:M82)</f>
        <v>-8.810000000000002</v>
      </c>
      <c r="P82" s="12">
        <f t="shared" si="35"/>
        <v>2.106696935300794</v>
      </c>
      <c r="Q82" s="12">
        <f t="shared" si="26"/>
        <v>328.9607750767366</v>
      </c>
      <c r="R82" s="11">
        <v>1</v>
      </c>
      <c r="S82" s="11">
        <f t="shared" si="27"/>
        <v>-0.06</v>
      </c>
      <c r="T82" s="11">
        <f t="shared" si="28"/>
        <v>0</v>
      </c>
      <c r="U82" s="16">
        <v>41437</v>
      </c>
      <c r="V82" s="17">
        <v>161.75</v>
      </c>
      <c r="W82" s="18">
        <f t="shared" si="29"/>
        <v>-0.9704999999999999</v>
      </c>
      <c r="X82" s="11">
        <f t="shared" si="30"/>
        <v>-1</v>
      </c>
      <c r="Y82" s="18">
        <f t="shared" si="31"/>
        <v>-50</v>
      </c>
      <c r="Z82" s="18">
        <f t="shared" si="32"/>
        <v>-500</v>
      </c>
      <c r="AA82" s="18">
        <f>SUM(Z$2:Z82)</f>
        <v>72875</v>
      </c>
      <c r="AB82" s="18">
        <f t="shared" si="33"/>
        <v>910.9375</v>
      </c>
    </row>
    <row r="83" spans="1:29" ht="12.75">
      <c r="A83" s="11">
        <f t="shared" si="18"/>
        <v>-13.4</v>
      </c>
      <c r="B83" s="11">
        <f t="shared" si="19"/>
        <v>-9.38</v>
      </c>
      <c r="C83" s="11">
        <v>-0.67</v>
      </c>
      <c r="D83" s="11">
        <v>-0.67</v>
      </c>
      <c r="E83" s="11">
        <f t="shared" si="34"/>
        <v>8.410894560453732</v>
      </c>
      <c r="F83" s="12">
        <f t="shared" si="20"/>
        <v>227.11999999999992</v>
      </c>
      <c r="G83" s="12">
        <f t="shared" si="21"/>
        <v>281.6</v>
      </c>
      <c r="H83" s="11">
        <v>81</v>
      </c>
      <c r="I83" s="13">
        <f t="shared" si="22"/>
        <v>0</v>
      </c>
      <c r="J83" s="11">
        <f>SUM(I$3:I83)</f>
        <v>51</v>
      </c>
      <c r="K83" s="12">
        <f t="shared" si="23"/>
        <v>62.96296296296296</v>
      </c>
      <c r="L83" s="11">
        <f t="shared" si="24"/>
        <v>0</v>
      </c>
      <c r="M83" s="11">
        <f t="shared" si="25"/>
        <v>-0.67</v>
      </c>
      <c r="N83" s="11">
        <f>SUM(L$3:L83)</f>
        <v>18.560000000000002</v>
      </c>
      <c r="O83" s="11">
        <f>SUM(M$3:M83)</f>
        <v>-9.480000000000002</v>
      </c>
      <c r="P83" s="12">
        <f t="shared" si="35"/>
        <v>1.9578059071729956</v>
      </c>
      <c r="Q83" s="12">
        <f t="shared" si="26"/>
        <v>298.1042543745387</v>
      </c>
      <c r="R83" s="11">
        <v>0</v>
      </c>
      <c r="S83" s="11">
        <f t="shared" si="27"/>
        <v>0</v>
      </c>
      <c r="T83" s="11">
        <f t="shared" si="28"/>
        <v>-0.67</v>
      </c>
      <c r="U83" s="16">
        <v>41438</v>
      </c>
      <c r="V83" s="17">
        <v>164.21</v>
      </c>
      <c r="W83" s="18">
        <f t="shared" si="29"/>
        <v>-11.002070000000002</v>
      </c>
      <c r="X83" s="11">
        <f t="shared" si="30"/>
        <v>-11</v>
      </c>
      <c r="Y83" s="18">
        <f t="shared" si="31"/>
        <v>-550</v>
      </c>
      <c r="Z83" s="18">
        <f t="shared" si="32"/>
        <v>-5500</v>
      </c>
      <c r="AA83" s="18">
        <f>SUM(Z$2:Z83)</f>
        <v>67375</v>
      </c>
      <c r="AB83" s="18">
        <f t="shared" si="33"/>
        <v>831.7901234567901</v>
      </c>
      <c r="AC83" s="15" t="s">
        <v>31</v>
      </c>
    </row>
    <row r="84" spans="1:28" ht="12.75">
      <c r="A84" s="11">
        <f t="shared" si="18"/>
        <v>-0.6</v>
      </c>
      <c r="B84" s="11">
        <f t="shared" si="19"/>
        <v>-0.42</v>
      </c>
      <c r="C84" s="11">
        <v>-0.03</v>
      </c>
      <c r="D84" s="11">
        <v>-0.03</v>
      </c>
      <c r="E84" s="11">
        <f t="shared" si="34"/>
        <v>8.380894560453733</v>
      </c>
      <c r="F84" s="12">
        <f t="shared" si="20"/>
        <v>226.69999999999993</v>
      </c>
      <c r="G84" s="12">
        <f t="shared" si="21"/>
        <v>281</v>
      </c>
      <c r="H84" s="11">
        <v>82</v>
      </c>
      <c r="I84" s="13">
        <f t="shared" si="22"/>
        <v>0</v>
      </c>
      <c r="J84" s="11">
        <f>SUM(I$3:I84)</f>
        <v>51</v>
      </c>
      <c r="K84" s="12">
        <f t="shared" si="23"/>
        <v>62.19512195121951</v>
      </c>
      <c r="L84" s="11">
        <f t="shared" si="24"/>
        <v>0</v>
      </c>
      <c r="M84" s="11">
        <f t="shared" si="25"/>
        <v>-0.03</v>
      </c>
      <c r="N84" s="11">
        <f>SUM(L$3:L84)</f>
        <v>18.560000000000002</v>
      </c>
      <c r="O84" s="11">
        <f>SUM(M$3:M84)</f>
        <v>-9.510000000000002</v>
      </c>
      <c r="P84" s="12">
        <f t="shared" si="35"/>
        <v>1.9516298633017874</v>
      </c>
      <c r="Q84" s="12">
        <f t="shared" si="26"/>
        <v>296.85221650616563</v>
      </c>
      <c r="R84" s="11">
        <v>1</v>
      </c>
      <c r="S84" s="11">
        <f t="shared" si="27"/>
        <v>-0.03</v>
      </c>
      <c r="T84" s="11">
        <f t="shared" si="28"/>
        <v>0</v>
      </c>
      <c r="U84" s="16">
        <v>41442</v>
      </c>
      <c r="V84" s="17">
        <v>164.44</v>
      </c>
      <c r="W84" s="18">
        <f t="shared" si="29"/>
        <v>-0.4933199999999999</v>
      </c>
      <c r="X84" s="11">
        <f t="shared" si="30"/>
        <v>-0.5</v>
      </c>
      <c r="Y84" s="18">
        <f t="shared" si="31"/>
        <v>-25</v>
      </c>
      <c r="Z84" s="18">
        <f t="shared" si="32"/>
        <v>-250</v>
      </c>
      <c r="AA84" s="18">
        <f>SUM(Z$2:Z84)</f>
        <v>67125</v>
      </c>
      <c r="AB84" s="18">
        <f t="shared" si="33"/>
        <v>818.5975609756098</v>
      </c>
    </row>
    <row r="85" spans="1:29" ht="12.75">
      <c r="A85" s="11">
        <f t="shared" si="18"/>
        <v>-13.4</v>
      </c>
      <c r="B85" s="11">
        <f t="shared" si="19"/>
        <v>-9.38</v>
      </c>
      <c r="C85" s="11">
        <v>-0.67</v>
      </c>
      <c r="D85" s="11">
        <v>-0.67</v>
      </c>
      <c r="E85" s="11">
        <f t="shared" si="34"/>
        <v>7.710894560453733</v>
      </c>
      <c r="F85" s="12">
        <f t="shared" si="20"/>
        <v>217.31999999999994</v>
      </c>
      <c r="G85" s="12">
        <f t="shared" si="21"/>
        <v>267.6</v>
      </c>
      <c r="H85" s="11">
        <v>83</v>
      </c>
      <c r="I85" s="13">
        <f t="shared" si="22"/>
        <v>0</v>
      </c>
      <c r="J85" s="11">
        <f>SUM(I$3:I85)</f>
        <v>51</v>
      </c>
      <c r="K85" s="12">
        <f t="shared" si="23"/>
        <v>61.44578313253012</v>
      </c>
      <c r="L85" s="11">
        <f t="shared" si="24"/>
        <v>0</v>
      </c>
      <c r="M85" s="11">
        <f t="shared" si="25"/>
        <v>-0.67</v>
      </c>
      <c r="N85" s="11">
        <f>SUM(L$3:L85)</f>
        <v>18.560000000000002</v>
      </c>
      <c r="O85" s="11">
        <f>SUM(M$3:M85)</f>
        <v>-10.180000000000001</v>
      </c>
      <c r="P85" s="12">
        <f t="shared" si="35"/>
        <v>1.8231827111984282</v>
      </c>
      <c r="Q85" s="12">
        <f t="shared" si="26"/>
        <v>269.0074785978873</v>
      </c>
      <c r="R85" s="11">
        <v>1</v>
      </c>
      <c r="S85" s="11">
        <f t="shared" si="27"/>
        <v>-0.67</v>
      </c>
      <c r="T85" s="11">
        <f t="shared" si="28"/>
        <v>0</v>
      </c>
      <c r="U85" s="16">
        <v>41445</v>
      </c>
      <c r="V85" s="17">
        <v>159.4</v>
      </c>
      <c r="W85" s="18">
        <f t="shared" si="29"/>
        <v>-10.679800000000002</v>
      </c>
      <c r="X85" s="11">
        <f t="shared" si="30"/>
        <v>-10.75</v>
      </c>
      <c r="Y85" s="18">
        <f t="shared" si="31"/>
        <v>-537.5</v>
      </c>
      <c r="Z85" s="18">
        <f t="shared" si="32"/>
        <v>-5375</v>
      </c>
      <c r="AA85" s="18">
        <f>SUM(Z$2:Z85)</f>
        <v>61750</v>
      </c>
      <c r="AB85" s="18">
        <f t="shared" si="33"/>
        <v>743.9759036144578</v>
      </c>
      <c r="AC85" s="15" t="s">
        <v>32</v>
      </c>
    </row>
    <row r="86" spans="1:28" ht="12.75">
      <c r="A86" s="11">
        <f t="shared" si="18"/>
        <v>3</v>
      </c>
      <c r="B86" s="11">
        <f t="shared" si="19"/>
        <v>2.1</v>
      </c>
      <c r="C86" s="11">
        <v>0.15</v>
      </c>
      <c r="D86" s="11">
        <v>0.15</v>
      </c>
      <c r="E86" s="11">
        <f t="shared" si="34"/>
        <v>7.860894560453733</v>
      </c>
      <c r="F86" s="12">
        <f t="shared" si="20"/>
        <v>219.41999999999993</v>
      </c>
      <c r="G86" s="12">
        <f t="shared" si="21"/>
        <v>270.6</v>
      </c>
      <c r="H86" s="11">
        <v>84</v>
      </c>
      <c r="I86" s="13">
        <f t="shared" si="22"/>
        <v>1</v>
      </c>
      <c r="J86" s="11">
        <f>SUM(I$3:I86)</f>
        <v>52</v>
      </c>
      <c r="K86" s="12">
        <f t="shared" si="23"/>
        <v>61.904761904761905</v>
      </c>
      <c r="L86" s="11">
        <f t="shared" si="24"/>
        <v>0.15</v>
      </c>
      <c r="M86" s="11">
        <f t="shared" si="25"/>
        <v>0</v>
      </c>
      <c r="N86" s="11">
        <f>SUM(L$3:L86)</f>
        <v>18.71</v>
      </c>
      <c r="O86" s="11">
        <f>SUM(M$3:M86)</f>
        <v>-10.180000000000001</v>
      </c>
      <c r="P86" s="12">
        <f t="shared" si="35"/>
        <v>1.8379174852652258</v>
      </c>
      <c r="Q86" s="12">
        <f t="shared" si="26"/>
        <v>274.65663564844294</v>
      </c>
      <c r="R86" s="11">
        <v>1</v>
      </c>
      <c r="S86" s="11">
        <f t="shared" si="27"/>
        <v>0.15</v>
      </c>
      <c r="T86" s="11">
        <f t="shared" si="28"/>
        <v>0</v>
      </c>
      <c r="U86" s="16">
        <v>41445</v>
      </c>
      <c r="V86" s="17">
        <v>159.4</v>
      </c>
      <c r="W86" s="18">
        <f t="shared" si="29"/>
        <v>2.391</v>
      </c>
      <c r="X86" s="11">
        <f t="shared" si="30"/>
        <v>2.5</v>
      </c>
      <c r="Y86" s="18">
        <f t="shared" si="31"/>
        <v>125</v>
      </c>
      <c r="Z86" s="18">
        <f t="shared" si="32"/>
        <v>1250</v>
      </c>
      <c r="AA86" s="18">
        <f>SUM(Z$2:Z86)</f>
        <v>63000</v>
      </c>
      <c r="AB86" s="18">
        <f t="shared" si="33"/>
        <v>750</v>
      </c>
    </row>
    <row r="87" spans="1:29" ht="12.75">
      <c r="A87" s="11">
        <f t="shared" si="18"/>
        <v>-13</v>
      </c>
      <c r="B87" s="11">
        <f t="shared" si="19"/>
        <v>-9.1</v>
      </c>
      <c r="C87" s="11">
        <v>-0.65</v>
      </c>
      <c r="D87" s="11">
        <v>-0.65</v>
      </c>
      <c r="E87" s="11">
        <f t="shared" si="34"/>
        <v>7.210894560453733</v>
      </c>
      <c r="F87" s="12">
        <f t="shared" si="20"/>
        <v>210.31999999999994</v>
      </c>
      <c r="G87" s="12">
        <f t="shared" si="21"/>
        <v>257.6</v>
      </c>
      <c r="H87" s="11">
        <v>85</v>
      </c>
      <c r="I87" s="13">
        <f t="shared" si="22"/>
        <v>0</v>
      </c>
      <c r="J87" s="11">
        <f>SUM(I$3:I87)</f>
        <v>52</v>
      </c>
      <c r="K87" s="12">
        <f t="shared" si="23"/>
        <v>61.1764705882353</v>
      </c>
      <c r="L87" s="11">
        <f t="shared" si="24"/>
        <v>0</v>
      </c>
      <c r="M87" s="11">
        <f t="shared" si="25"/>
        <v>-0.65</v>
      </c>
      <c r="N87" s="11">
        <f>SUM(L$3:L87)</f>
        <v>18.71</v>
      </c>
      <c r="O87" s="11">
        <f>SUM(M$3:M87)</f>
        <v>-10.830000000000002</v>
      </c>
      <c r="P87" s="12">
        <f t="shared" si="35"/>
        <v>1.727608494921514</v>
      </c>
      <c r="Q87" s="12">
        <f t="shared" si="26"/>
        <v>249.66288180443465</v>
      </c>
      <c r="R87" s="11">
        <v>1</v>
      </c>
      <c r="S87" s="11">
        <f t="shared" si="27"/>
        <v>-0.65</v>
      </c>
      <c r="T87" s="11">
        <f t="shared" si="28"/>
        <v>0</v>
      </c>
      <c r="U87" s="16">
        <v>41446</v>
      </c>
      <c r="V87" s="17">
        <v>159.07</v>
      </c>
      <c r="W87" s="18">
        <f t="shared" si="29"/>
        <v>-10.33955</v>
      </c>
      <c r="X87" s="11">
        <f t="shared" si="30"/>
        <v>-10.25</v>
      </c>
      <c r="Y87" s="18">
        <f t="shared" si="31"/>
        <v>-512.5</v>
      </c>
      <c r="Z87" s="18">
        <f t="shared" si="32"/>
        <v>-5125</v>
      </c>
      <c r="AA87" s="18">
        <f>SUM(Z$2:Z87)</f>
        <v>57875</v>
      </c>
      <c r="AB87" s="18">
        <f t="shared" si="33"/>
        <v>680.8823529411765</v>
      </c>
      <c r="AC87" s="15" t="s">
        <v>33</v>
      </c>
    </row>
    <row r="88" spans="1:29" ht="12.75">
      <c r="A88" s="11">
        <f t="shared" si="18"/>
        <v>-16</v>
      </c>
      <c r="B88" s="11">
        <f t="shared" si="19"/>
        <v>-11.200000000000001</v>
      </c>
      <c r="C88" s="11">
        <v>-0.8</v>
      </c>
      <c r="D88" s="11">
        <v>-0.8</v>
      </c>
      <c r="E88" s="11">
        <f t="shared" si="34"/>
        <v>6.410894560453733</v>
      </c>
      <c r="F88" s="12">
        <f t="shared" si="20"/>
        <v>199.11999999999995</v>
      </c>
      <c r="G88" s="12">
        <f t="shared" si="21"/>
        <v>241.60000000000002</v>
      </c>
      <c r="H88" s="11">
        <v>86</v>
      </c>
      <c r="I88" s="13">
        <f t="shared" si="22"/>
        <v>0</v>
      </c>
      <c r="J88" s="11">
        <f>SUM(I$3:I88)</f>
        <v>52</v>
      </c>
      <c r="K88" s="12">
        <f t="shared" si="23"/>
        <v>60.46511627906976</v>
      </c>
      <c r="L88" s="11">
        <f t="shared" si="24"/>
        <v>0</v>
      </c>
      <c r="M88" s="11">
        <f t="shared" si="25"/>
        <v>-0.8</v>
      </c>
      <c r="N88" s="11">
        <f>SUM(L$3:L88)</f>
        <v>18.71</v>
      </c>
      <c r="O88" s="11">
        <f>SUM(M$3:M88)</f>
        <v>-11.630000000000003</v>
      </c>
      <c r="P88" s="12">
        <f t="shared" si="35"/>
        <v>1.6087704213241614</v>
      </c>
      <c r="Q88" s="12">
        <f t="shared" si="26"/>
        <v>221.70063904233797</v>
      </c>
      <c r="R88" s="11">
        <v>1</v>
      </c>
      <c r="S88" s="11">
        <f t="shared" si="27"/>
        <v>-0.8</v>
      </c>
      <c r="T88" s="11">
        <f t="shared" si="28"/>
        <v>0</v>
      </c>
      <c r="U88" s="16">
        <v>41449</v>
      </c>
      <c r="V88" s="17">
        <v>157.06</v>
      </c>
      <c r="W88" s="18">
        <f t="shared" si="29"/>
        <v>-12.5648</v>
      </c>
      <c r="X88" s="11">
        <f t="shared" si="30"/>
        <v>-12.5</v>
      </c>
      <c r="Y88" s="18">
        <f t="shared" si="31"/>
        <v>-625</v>
      </c>
      <c r="Z88" s="18">
        <f t="shared" si="32"/>
        <v>-6250</v>
      </c>
      <c r="AA88" s="18">
        <f>SUM(Z$2:Z88)</f>
        <v>51625</v>
      </c>
      <c r="AB88" s="18">
        <f t="shared" si="33"/>
        <v>600.2906976744187</v>
      </c>
      <c r="AC88" s="15" t="s">
        <v>34</v>
      </c>
    </row>
    <row r="89" spans="1:28" ht="12.75">
      <c r="A89" s="11">
        <f t="shared" si="18"/>
        <v>18</v>
      </c>
      <c r="B89" s="11">
        <f t="shared" si="19"/>
        <v>12.6</v>
      </c>
      <c r="C89" s="11">
        <v>0.9</v>
      </c>
      <c r="D89" s="11">
        <v>0.9</v>
      </c>
      <c r="E89" s="11">
        <f t="shared" si="34"/>
        <v>7.310894560453733</v>
      </c>
      <c r="F89" s="12">
        <f t="shared" si="20"/>
        <v>211.71999999999994</v>
      </c>
      <c r="G89" s="12">
        <f t="shared" si="21"/>
        <v>259.6</v>
      </c>
      <c r="H89" s="11">
        <v>87</v>
      </c>
      <c r="I89" s="13">
        <f t="shared" si="22"/>
        <v>1</v>
      </c>
      <c r="J89" s="11">
        <f>SUM(I$3:I89)</f>
        <v>53</v>
      </c>
      <c r="K89" s="12">
        <f t="shared" si="23"/>
        <v>60.91954022988506</v>
      </c>
      <c r="L89" s="11">
        <f t="shared" si="24"/>
        <v>0.9</v>
      </c>
      <c r="M89" s="11">
        <f t="shared" si="25"/>
        <v>0</v>
      </c>
      <c r="N89" s="11">
        <f>SUM(L$3:L89)</f>
        <v>19.61</v>
      </c>
      <c r="O89" s="11">
        <f>SUM(M$3:M89)</f>
        <v>-11.630000000000003</v>
      </c>
      <c r="P89" s="12">
        <f t="shared" si="35"/>
        <v>1.68615649183147</v>
      </c>
      <c r="Q89" s="12">
        <f t="shared" si="26"/>
        <v>249.63491956167252</v>
      </c>
      <c r="R89" s="11">
        <v>1</v>
      </c>
      <c r="S89" s="11">
        <f t="shared" si="27"/>
        <v>0.9</v>
      </c>
      <c r="T89" s="11">
        <f t="shared" si="28"/>
        <v>0</v>
      </c>
      <c r="U89" s="16">
        <v>41449</v>
      </c>
      <c r="V89" s="17">
        <v>157.06</v>
      </c>
      <c r="W89" s="18">
        <f t="shared" si="29"/>
        <v>14.135400000000002</v>
      </c>
      <c r="X89" s="11">
        <f t="shared" si="30"/>
        <v>14.25</v>
      </c>
      <c r="Y89" s="18">
        <f t="shared" si="31"/>
        <v>712.5</v>
      </c>
      <c r="Z89" s="18">
        <f t="shared" si="32"/>
        <v>7125</v>
      </c>
      <c r="AA89" s="18">
        <f>SUM(Z$2:Z89)</f>
        <v>58750</v>
      </c>
      <c r="AB89" s="18">
        <f t="shared" si="33"/>
        <v>675.2873563218391</v>
      </c>
    </row>
    <row r="90" spans="1:28" ht="12.75">
      <c r="A90" s="11">
        <f t="shared" si="18"/>
        <v>10.4</v>
      </c>
      <c r="B90" s="11">
        <f t="shared" si="19"/>
        <v>7.28</v>
      </c>
      <c r="C90" s="11">
        <v>0.52</v>
      </c>
      <c r="D90" s="11">
        <v>0.52</v>
      </c>
      <c r="E90" s="11">
        <f t="shared" si="34"/>
        <v>7.830894560453734</v>
      </c>
      <c r="F90" s="12">
        <f t="shared" si="20"/>
        <v>218.99999999999994</v>
      </c>
      <c r="G90" s="12">
        <f t="shared" si="21"/>
        <v>270</v>
      </c>
      <c r="H90" s="11">
        <v>88</v>
      </c>
      <c r="I90" s="13">
        <f t="shared" si="22"/>
        <v>1</v>
      </c>
      <c r="J90" s="11">
        <f>SUM(I$3:I90)</f>
        <v>54</v>
      </c>
      <c r="K90" s="12">
        <f t="shared" si="23"/>
        <v>61.36363636363637</v>
      </c>
      <c r="L90" s="11">
        <f t="shared" si="24"/>
        <v>0.52</v>
      </c>
      <c r="M90" s="11">
        <f t="shared" si="25"/>
        <v>0</v>
      </c>
      <c r="N90" s="11">
        <f>SUM(L$3:L90)</f>
        <v>20.13</v>
      </c>
      <c r="O90" s="11">
        <f>SUM(M$3:M90)</f>
        <v>-11.630000000000003</v>
      </c>
      <c r="P90" s="12">
        <f t="shared" si="35"/>
        <v>1.7308684436801371</v>
      </c>
      <c r="Q90" s="12">
        <f t="shared" si="26"/>
        <v>267.80834170576225</v>
      </c>
      <c r="R90" s="11">
        <v>1</v>
      </c>
      <c r="S90" s="11">
        <f t="shared" si="27"/>
        <v>0.52</v>
      </c>
      <c r="T90" s="11">
        <f t="shared" si="28"/>
        <v>0</v>
      </c>
      <c r="U90" s="16">
        <v>41453</v>
      </c>
      <c r="V90" s="17">
        <v>160.42</v>
      </c>
      <c r="W90" s="18">
        <f t="shared" si="29"/>
        <v>8.34184</v>
      </c>
      <c r="X90" s="11">
        <f t="shared" si="30"/>
        <v>8.25</v>
      </c>
      <c r="Y90" s="18">
        <f t="shared" si="31"/>
        <v>412.5</v>
      </c>
      <c r="Z90" s="18">
        <f t="shared" si="32"/>
        <v>4125</v>
      </c>
      <c r="AA90" s="18">
        <f>SUM(Z$2:Z90)</f>
        <v>62875</v>
      </c>
      <c r="AB90" s="18">
        <f t="shared" si="33"/>
        <v>714.4886363636364</v>
      </c>
    </row>
    <row r="91" spans="1:28" ht="12.75">
      <c r="A91" s="11">
        <f t="shared" si="18"/>
        <v>-9</v>
      </c>
      <c r="B91" s="11">
        <f t="shared" si="19"/>
        <v>-6.3</v>
      </c>
      <c r="C91" s="11">
        <v>-0.45</v>
      </c>
      <c r="D91" s="11">
        <v>-0.45</v>
      </c>
      <c r="E91" s="11">
        <f t="shared" si="34"/>
        <v>7.380894560453734</v>
      </c>
      <c r="F91" s="12">
        <f t="shared" si="20"/>
        <v>212.69999999999993</v>
      </c>
      <c r="G91" s="12">
        <f t="shared" si="21"/>
        <v>261</v>
      </c>
      <c r="H91" s="11">
        <v>89</v>
      </c>
      <c r="I91" s="13">
        <f t="shared" si="22"/>
        <v>0</v>
      </c>
      <c r="J91" s="11">
        <f>SUM(I$3:I91)</f>
        <v>54</v>
      </c>
      <c r="K91" s="12">
        <f t="shared" si="23"/>
        <v>60.67415730337079</v>
      </c>
      <c r="L91" s="11">
        <f t="shared" si="24"/>
        <v>0</v>
      </c>
      <c r="M91" s="11">
        <f t="shared" si="25"/>
        <v>-0.45</v>
      </c>
      <c r="N91" s="11">
        <f>SUM(L$3:L91)</f>
        <v>20.13</v>
      </c>
      <c r="O91" s="11">
        <f>SUM(M$3:M91)</f>
        <v>-12.080000000000002</v>
      </c>
      <c r="P91" s="12">
        <f t="shared" si="35"/>
        <v>1.666390728476821</v>
      </c>
      <c r="Q91" s="12">
        <f t="shared" si="26"/>
        <v>250.93641617829923</v>
      </c>
      <c r="R91" s="11">
        <v>1</v>
      </c>
      <c r="S91" s="11">
        <f t="shared" si="27"/>
        <v>-0.45</v>
      </c>
      <c r="T91" s="11">
        <f t="shared" si="28"/>
        <v>0</v>
      </c>
      <c r="U91" s="16">
        <v>41457</v>
      </c>
      <c r="V91" s="17">
        <v>161.21</v>
      </c>
      <c r="W91" s="18">
        <f t="shared" si="29"/>
        <v>-7.254449999999999</v>
      </c>
      <c r="X91" s="11">
        <f t="shared" si="30"/>
        <v>-7.25</v>
      </c>
      <c r="Y91" s="18">
        <f t="shared" si="31"/>
        <v>-362.5</v>
      </c>
      <c r="Z91" s="18">
        <f t="shared" si="32"/>
        <v>-3625</v>
      </c>
      <c r="AA91" s="18">
        <f>SUM(Z$2:Z91)</f>
        <v>59250</v>
      </c>
      <c r="AB91" s="18">
        <f t="shared" si="33"/>
        <v>665.7303370786517</v>
      </c>
    </row>
    <row r="92" spans="1:28" ht="12.75">
      <c r="A92" s="11">
        <f t="shared" si="18"/>
        <v>-10.4</v>
      </c>
      <c r="B92" s="11">
        <f t="shared" si="19"/>
        <v>-7.28</v>
      </c>
      <c r="C92" s="11">
        <v>-0.52</v>
      </c>
      <c r="D92" s="11">
        <v>-0.52</v>
      </c>
      <c r="E92" s="11">
        <f t="shared" si="34"/>
        <v>6.860894560453733</v>
      </c>
      <c r="F92" s="12">
        <f t="shared" si="20"/>
        <v>205.41999999999993</v>
      </c>
      <c r="G92" s="12">
        <f t="shared" si="21"/>
        <v>250.6</v>
      </c>
      <c r="H92" s="11">
        <v>90</v>
      </c>
      <c r="I92" s="13">
        <f t="shared" si="22"/>
        <v>0</v>
      </c>
      <c r="J92" s="11">
        <f>SUM(I$3:I92)</f>
        <v>54</v>
      </c>
      <c r="K92" s="12">
        <f t="shared" si="23"/>
        <v>60</v>
      </c>
      <c r="L92" s="11">
        <f t="shared" si="24"/>
        <v>0</v>
      </c>
      <c r="M92" s="11">
        <f t="shared" si="25"/>
        <v>-0.52</v>
      </c>
      <c r="N92" s="11">
        <f>SUM(L$3:L92)</f>
        <v>20.13</v>
      </c>
      <c r="O92" s="11">
        <f>SUM(M$3:M92)</f>
        <v>-12.600000000000001</v>
      </c>
      <c r="P92" s="12">
        <f t="shared" si="35"/>
        <v>1.5976190476190473</v>
      </c>
      <c r="Q92" s="12">
        <f t="shared" si="26"/>
        <v>232.66824508051906</v>
      </c>
      <c r="R92" s="11">
        <v>0</v>
      </c>
      <c r="S92" s="11">
        <f t="shared" si="27"/>
        <v>0</v>
      </c>
      <c r="T92" s="11">
        <f t="shared" si="28"/>
        <v>-0.52</v>
      </c>
      <c r="U92" s="16">
        <v>41460</v>
      </c>
      <c r="V92" s="17">
        <v>163.02</v>
      </c>
      <c r="W92" s="18">
        <f t="shared" si="29"/>
        <v>-8.47704</v>
      </c>
      <c r="X92" s="11">
        <f t="shared" si="30"/>
        <v>-8.5</v>
      </c>
      <c r="Y92" s="18">
        <f t="shared" si="31"/>
        <v>-425</v>
      </c>
      <c r="Z92" s="18">
        <f t="shared" si="32"/>
        <v>-4250</v>
      </c>
      <c r="AA92" s="18">
        <f>SUM(Z$2:Z92)</f>
        <v>55000</v>
      </c>
      <c r="AB92" s="18">
        <f t="shared" si="33"/>
        <v>611.1111111111111</v>
      </c>
    </row>
    <row r="93" spans="1:28" ht="12.75">
      <c r="A93" s="11">
        <f t="shared" si="18"/>
        <v>2</v>
      </c>
      <c r="B93" s="11">
        <f t="shared" si="19"/>
        <v>1.4000000000000001</v>
      </c>
      <c r="C93" s="11">
        <v>0.1</v>
      </c>
      <c r="D93" s="11">
        <v>0.1</v>
      </c>
      <c r="E93" s="11">
        <f t="shared" si="34"/>
        <v>6.960894560453733</v>
      </c>
      <c r="F93" s="12">
        <f t="shared" si="20"/>
        <v>206.81999999999994</v>
      </c>
      <c r="G93" s="12">
        <f t="shared" si="21"/>
        <v>252.6</v>
      </c>
      <c r="H93" s="11">
        <v>91</v>
      </c>
      <c r="I93" s="13">
        <f t="shared" si="22"/>
        <v>1</v>
      </c>
      <c r="J93" s="11">
        <f>SUM(I$3:I93)</f>
        <v>55</v>
      </c>
      <c r="K93" s="12">
        <f t="shared" si="23"/>
        <v>60.43956043956044</v>
      </c>
      <c r="L93" s="11">
        <f t="shared" si="24"/>
        <v>0.1</v>
      </c>
      <c r="M93" s="11">
        <f t="shared" si="25"/>
        <v>0</v>
      </c>
      <c r="N93" s="11">
        <f>SUM(L$3:L93)</f>
        <v>20.23</v>
      </c>
      <c r="O93" s="11">
        <f>SUM(M$3:M93)</f>
        <v>-12.600000000000001</v>
      </c>
      <c r="P93" s="12">
        <f t="shared" si="35"/>
        <v>1.6055555555555554</v>
      </c>
      <c r="Q93" s="12">
        <f t="shared" si="26"/>
        <v>235.92560051164634</v>
      </c>
      <c r="R93" s="11">
        <v>1</v>
      </c>
      <c r="S93" s="11">
        <f t="shared" si="27"/>
        <v>0.1</v>
      </c>
      <c r="T93" s="11">
        <f t="shared" si="28"/>
        <v>0</v>
      </c>
      <c r="U93" s="16">
        <v>41464</v>
      </c>
      <c r="V93" s="17">
        <v>165.13</v>
      </c>
      <c r="W93" s="18">
        <f t="shared" si="29"/>
        <v>1.6513000000000002</v>
      </c>
      <c r="X93" s="11">
        <f t="shared" si="30"/>
        <v>1.75</v>
      </c>
      <c r="Y93" s="18">
        <f t="shared" si="31"/>
        <v>87.5</v>
      </c>
      <c r="Z93" s="18">
        <f t="shared" si="32"/>
        <v>875</v>
      </c>
      <c r="AA93" s="18">
        <f>SUM(Z$2:Z93)</f>
        <v>55875</v>
      </c>
      <c r="AB93" s="18">
        <f t="shared" si="33"/>
        <v>614.010989010989</v>
      </c>
    </row>
    <row r="94" spans="1:28" ht="12.75">
      <c r="A94" s="11">
        <f t="shared" si="18"/>
        <v>4.2</v>
      </c>
      <c r="B94" s="11">
        <f t="shared" si="19"/>
        <v>2.94</v>
      </c>
      <c r="C94" s="11">
        <v>0.21</v>
      </c>
      <c r="D94" s="11">
        <v>0.21</v>
      </c>
      <c r="E94" s="11">
        <f t="shared" si="34"/>
        <v>7.170894560453733</v>
      </c>
      <c r="F94" s="12">
        <f t="shared" si="20"/>
        <v>209.75999999999993</v>
      </c>
      <c r="G94" s="12">
        <f t="shared" si="21"/>
        <v>256.8</v>
      </c>
      <c r="H94" s="11">
        <v>92</v>
      </c>
      <c r="I94" s="13">
        <f t="shared" si="22"/>
        <v>1</v>
      </c>
      <c r="J94" s="11">
        <f>SUM(I$3:I94)</f>
        <v>56</v>
      </c>
      <c r="K94" s="12">
        <f t="shared" si="23"/>
        <v>60.86956521739131</v>
      </c>
      <c r="L94" s="11">
        <f t="shared" si="24"/>
        <v>0.21</v>
      </c>
      <c r="M94" s="11">
        <f t="shared" si="25"/>
        <v>0</v>
      </c>
      <c r="N94" s="11">
        <f>SUM(L$3:L94)</f>
        <v>20.44</v>
      </c>
      <c r="O94" s="11">
        <f>SUM(M$3:M94)</f>
        <v>-12.600000000000001</v>
      </c>
      <c r="P94" s="12">
        <f t="shared" si="35"/>
        <v>1.6222222222222222</v>
      </c>
      <c r="Q94" s="12">
        <f t="shared" si="26"/>
        <v>242.86181316668876</v>
      </c>
      <c r="R94" s="11">
        <v>1</v>
      </c>
      <c r="S94" s="11">
        <f t="shared" si="27"/>
        <v>0.21</v>
      </c>
      <c r="T94" s="11">
        <f t="shared" si="28"/>
        <v>0</v>
      </c>
      <c r="U94" s="16">
        <v>41472</v>
      </c>
      <c r="V94" s="17">
        <v>167.95</v>
      </c>
      <c r="W94" s="18">
        <f t="shared" si="29"/>
        <v>3.5269499999999994</v>
      </c>
      <c r="X94" s="11">
        <f t="shared" si="30"/>
        <v>3.5</v>
      </c>
      <c r="Y94" s="18">
        <f t="shared" si="31"/>
        <v>175</v>
      </c>
      <c r="Z94" s="18">
        <f t="shared" si="32"/>
        <v>1750</v>
      </c>
      <c r="AA94" s="18">
        <f>SUM(Z$2:Z94)</f>
        <v>57625</v>
      </c>
      <c r="AB94" s="18">
        <f t="shared" si="33"/>
        <v>626.3586956521739</v>
      </c>
    </row>
    <row r="95" spans="1:29" ht="12.75">
      <c r="A95" s="11">
        <f t="shared" si="18"/>
        <v>6.6000000000000005</v>
      </c>
      <c r="B95" s="11">
        <f t="shared" si="19"/>
        <v>4.62</v>
      </c>
      <c r="C95" s="11">
        <v>0.33</v>
      </c>
      <c r="D95" s="11">
        <v>0.33</v>
      </c>
      <c r="E95" s="11">
        <f t="shared" si="34"/>
        <v>7.500894560453733</v>
      </c>
      <c r="F95" s="12">
        <f t="shared" si="20"/>
        <v>214.37999999999994</v>
      </c>
      <c r="G95" s="12">
        <f t="shared" si="21"/>
        <v>263.40000000000003</v>
      </c>
      <c r="H95" s="11">
        <v>93</v>
      </c>
      <c r="I95" s="13">
        <f t="shared" si="22"/>
        <v>1</v>
      </c>
      <c r="J95" s="11">
        <f>SUM(I$3:I95)</f>
        <v>57</v>
      </c>
      <c r="K95" s="12">
        <f t="shared" si="23"/>
        <v>61.29032258064516</v>
      </c>
      <c r="L95" s="11">
        <f t="shared" si="24"/>
        <v>0.33</v>
      </c>
      <c r="M95" s="11">
        <f t="shared" si="25"/>
        <v>0</v>
      </c>
      <c r="N95" s="11">
        <f>SUM(L$3:L95)</f>
        <v>20.77</v>
      </c>
      <c r="O95" s="11">
        <f>SUM(M$3:M95)</f>
        <v>-12.600000000000001</v>
      </c>
      <c r="P95" s="12">
        <f t="shared" si="35"/>
        <v>1.648412698412698</v>
      </c>
      <c r="Q95" s="12">
        <f t="shared" si="26"/>
        <v>254.08202893498978</v>
      </c>
      <c r="R95" s="11">
        <v>1</v>
      </c>
      <c r="S95" s="11">
        <f t="shared" si="27"/>
        <v>0.33</v>
      </c>
      <c r="T95" s="11">
        <f t="shared" si="28"/>
        <v>0</v>
      </c>
      <c r="U95" s="16">
        <v>41473</v>
      </c>
      <c r="V95" s="17">
        <v>168.87</v>
      </c>
      <c r="W95" s="18">
        <f t="shared" si="29"/>
        <v>5.572710000000001</v>
      </c>
      <c r="X95" s="11">
        <f t="shared" si="30"/>
        <v>5.5</v>
      </c>
      <c r="Y95" s="18">
        <f t="shared" si="31"/>
        <v>275</v>
      </c>
      <c r="Z95" s="18">
        <f t="shared" si="32"/>
        <v>2750</v>
      </c>
      <c r="AA95" s="18">
        <f>SUM(Z$2:Z95)</f>
        <v>60375</v>
      </c>
      <c r="AB95" s="18">
        <f t="shared" si="33"/>
        <v>649.1935483870968</v>
      </c>
      <c r="AC95" s="15" t="s">
        <v>29</v>
      </c>
    </row>
    <row r="96" spans="1:28" ht="12.75">
      <c r="A96" s="11">
        <f t="shared" si="18"/>
        <v>-3.4000000000000004</v>
      </c>
      <c r="B96" s="11">
        <f t="shared" si="19"/>
        <v>-2.3800000000000003</v>
      </c>
      <c r="C96" s="11">
        <v>-0.17</v>
      </c>
      <c r="D96" s="11">
        <v>-0.17</v>
      </c>
      <c r="E96" s="11">
        <f t="shared" si="34"/>
        <v>7.330894560453733</v>
      </c>
      <c r="F96" s="12">
        <f t="shared" si="20"/>
        <v>211.99999999999994</v>
      </c>
      <c r="G96" s="12">
        <f t="shared" si="21"/>
        <v>260.00000000000006</v>
      </c>
      <c r="H96" s="11">
        <v>94</v>
      </c>
      <c r="I96" s="13">
        <f t="shared" si="22"/>
        <v>0</v>
      </c>
      <c r="J96" s="11">
        <f>SUM(I$3:I96)</f>
        <v>57</v>
      </c>
      <c r="K96" s="12">
        <f t="shared" si="23"/>
        <v>60.63829787234043</v>
      </c>
      <c r="L96" s="11">
        <f t="shared" si="24"/>
        <v>0</v>
      </c>
      <c r="M96" s="11">
        <f t="shared" si="25"/>
        <v>-0.17</v>
      </c>
      <c r="N96" s="11">
        <f>SUM(L$3:L96)</f>
        <v>20.77</v>
      </c>
      <c r="O96" s="11">
        <f>SUM(M$3:M96)</f>
        <v>-12.770000000000001</v>
      </c>
      <c r="P96" s="12">
        <f t="shared" si="35"/>
        <v>1.6264682850430694</v>
      </c>
      <c r="Q96" s="12">
        <f t="shared" si="26"/>
        <v>248.034876646337</v>
      </c>
      <c r="R96" s="11">
        <v>0</v>
      </c>
      <c r="S96" s="11">
        <f t="shared" si="27"/>
        <v>0</v>
      </c>
      <c r="T96" s="11">
        <f t="shared" si="28"/>
        <v>-0.17</v>
      </c>
      <c r="U96" s="16">
        <v>41477</v>
      </c>
      <c r="V96" s="17">
        <v>169.5</v>
      </c>
      <c r="W96" s="18">
        <f t="shared" si="29"/>
        <v>-2.8815000000000004</v>
      </c>
      <c r="X96" s="11">
        <f t="shared" si="30"/>
        <v>-3</v>
      </c>
      <c r="Y96" s="18">
        <f t="shared" si="31"/>
        <v>-150</v>
      </c>
      <c r="Z96" s="18">
        <f t="shared" si="32"/>
        <v>-1500</v>
      </c>
      <c r="AA96" s="18">
        <f>SUM(Z$2:Z96)</f>
        <v>58875</v>
      </c>
      <c r="AB96" s="18">
        <f t="shared" si="33"/>
        <v>626.3297872340426</v>
      </c>
    </row>
    <row r="97" spans="1:28" ht="12.75">
      <c r="A97" s="11">
        <f t="shared" si="18"/>
        <v>-4.6000000000000005</v>
      </c>
      <c r="B97" s="11">
        <f t="shared" si="19"/>
        <v>-3.22</v>
      </c>
      <c r="C97" s="11">
        <v>-0.23</v>
      </c>
      <c r="D97" s="11">
        <v>-0.23</v>
      </c>
      <c r="E97" s="11">
        <f t="shared" si="34"/>
        <v>7.100894560453733</v>
      </c>
      <c r="F97" s="12">
        <f t="shared" si="20"/>
        <v>208.77999999999994</v>
      </c>
      <c r="G97" s="12">
        <f t="shared" si="21"/>
        <v>255.40000000000006</v>
      </c>
      <c r="H97" s="11">
        <v>95</v>
      </c>
      <c r="I97" s="13">
        <f t="shared" si="22"/>
        <v>0</v>
      </c>
      <c r="J97" s="11">
        <f>SUM(I$3:I97)</f>
        <v>57</v>
      </c>
      <c r="K97" s="12">
        <f t="shared" si="23"/>
        <v>60</v>
      </c>
      <c r="L97" s="11">
        <f t="shared" si="24"/>
        <v>0</v>
      </c>
      <c r="M97" s="11">
        <f t="shared" si="25"/>
        <v>-0.23</v>
      </c>
      <c r="N97" s="11">
        <f>SUM(L$3:L97)</f>
        <v>20.77</v>
      </c>
      <c r="O97" s="11">
        <f>SUM(M$3:M97)</f>
        <v>-13.000000000000002</v>
      </c>
      <c r="P97" s="12">
        <f t="shared" si="35"/>
        <v>1.5976923076923075</v>
      </c>
      <c r="Q97" s="12">
        <f t="shared" si="26"/>
        <v>240.04815361832496</v>
      </c>
      <c r="R97" s="11">
        <v>1</v>
      </c>
      <c r="S97" s="11">
        <f t="shared" si="27"/>
        <v>-0.23</v>
      </c>
      <c r="T97" s="11">
        <f t="shared" si="28"/>
        <v>0</v>
      </c>
      <c r="U97" s="16">
        <v>41479</v>
      </c>
      <c r="V97" s="17">
        <v>168.52</v>
      </c>
      <c r="W97" s="18">
        <f t="shared" si="29"/>
        <v>-3.8759600000000005</v>
      </c>
      <c r="X97" s="11">
        <f t="shared" si="30"/>
        <v>-4</v>
      </c>
      <c r="Y97" s="18">
        <f t="shared" si="31"/>
        <v>-200</v>
      </c>
      <c r="Z97" s="18">
        <f t="shared" si="32"/>
        <v>-2000</v>
      </c>
      <c r="AA97" s="18">
        <f>SUM(Z$2:Z97)</f>
        <v>56875</v>
      </c>
      <c r="AB97" s="18">
        <f t="shared" si="33"/>
        <v>598.6842105263158</v>
      </c>
    </row>
    <row r="98" spans="1:28" ht="12.75">
      <c r="A98" s="11">
        <f t="shared" si="18"/>
        <v>4</v>
      </c>
      <c r="B98" s="11">
        <f t="shared" si="19"/>
        <v>2.8000000000000003</v>
      </c>
      <c r="C98" s="11">
        <v>0.2</v>
      </c>
      <c r="D98" s="11">
        <v>0.2</v>
      </c>
      <c r="E98" s="11">
        <f t="shared" si="34"/>
        <v>7.300894560453733</v>
      </c>
      <c r="F98" s="12">
        <f t="shared" si="20"/>
        <v>211.57999999999996</v>
      </c>
      <c r="G98" s="12">
        <f t="shared" si="21"/>
        <v>259.4000000000001</v>
      </c>
      <c r="H98" s="11">
        <v>96</v>
      </c>
      <c r="I98" s="13">
        <f t="shared" si="22"/>
        <v>1</v>
      </c>
      <c r="J98" s="11">
        <f>SUM(I$3:I98)</f>
        <v>58</v>
      </c>
      <c r="K98" s="12">
        <f t="shared" si="23"/>
        <v>60.416666666666664</v>
      </c>
      <c r="L98" s="11">
        <f t="shared" si="24"/>
        <v>0.2</v>
      </c>
      <c r="M98" s="11">
        <f t="shared" si="25"/>
        <v>0</v>
      </c>
      <c r="N98" s="11">
        <f>SUM(L$3:L98)</f>
        <v>20.97</v>
      </c>
      <c r="O98" s="11">
        <f>SUM(M$3:M98)</f>
        <v>-13.000000000000002</v>
      </c>
      <c r="P98" s="12">
        <f t="shared" si="35"/>
        <v>1.6130769230769229</v>
      </c>
      <c r="Q98" s="12">
        <f t="shared" si="26"/>
        <v>246.76950191963806</v>
      </c>
      <c r="R98" s="11">
        <v>1</v>
      </c>
      <c r="S98" s="11">
        <f t="shared" si="27"/>
        <v>0.2</v>
      </c>
      <c r="T98" s="11">
        <f t="shared" si="28"/>
        <v>0</v>
      </c>
      <c r="U98" s="16">
        <v>41485</v>
      </c>
      <c r="V98" s="17">
        <v>168.59</v>
      </c>
      <c r="W98" s="18">
        <f t="shared" si="29"/>
        <v>3.371800000000001</v>
      </c>
      <c r="X98" s="11">
        <f t="shared" si="30"/>
        <v>3.25</v>
      </c>
      <c r="Y98" s="18">
        <f t="shared" si="31"/>
        <v>162.5</v>
      </c>
      <c r="Z98" s="18">
        <f t="shared" si="32"/>
        <v>1625</v>
      </c>
      <c r="AA98" s="18">
        <f>SUM(Z$2:Z98)</f>
        <v>58500</v>
      </c>
      <c r="AB98" s="18">
        <f t="shared" si="33"/>
        <v>609.375</v>
      </c>
    </row>
    <row r="99" spans="1:28" ht="12.75">
      <c r="A99" s="11">
        <f t="shared" si="18"/>
        <v>4.2</v>
      </c>
      <c r="B99" s="11">
        <f t="shared" si="19"/>
        <v>2.94</v>
      </c>
      <c r="C99" s="11">
        <v>0.21</v>
      </c>
      <c r="D99" s="11">
        <v>0.21</v>
      </c>
      <c r="E99" s="11">
        <f t="shared" si="34"/>
        <v>7.510894560453733</v>
      </c>
      <c r="F99" s="12">
        <f t="shared" si="20"/>
        <v>214.51999999999995</v>
      </c>
      <c r="G99" s="12">
        <f t="shared" si="21"/>
        <v>263.6000000000001</v>
      </c>
      <c r="H99" s="11">
        <v>97</v>
      </c>
      <c r="I99" s="13">
        <f t="shared" si="22"/>
        <v>1</v>
      </c>
      <c r="J99" s="11">
        <f>SUM(I$3:I99)</f>
        <v>59</v>
      </c>
      <c r="K99" s="12">
        <f t="shared" si="23"/>
        <v>60.824742268041234</v>
      </c>
      <c r="L99" s="11">
        <f t="shared" si="24"/>
        <v>0.21</v>
      </c>
      <c r="M99" s="11">
        <f t="shared" si="25"/>
        <v>0</v>
      </c>
      <c r="N99" s="11">
        <f>SUM(L$3:L99)</f>
        <v>21.18</v>
      </c>
      <c r="O99" s="11">
        <f>SUM(M$3:M99)</f>
        <v>-13.000000000000002</v>
      </c>
      <c r="P99" s="12">
        <f t="shared" si="35"/>
        <v>1.629230769230769</v>
      </c>
      <c r="Q99" s="12">
        <f t="shared" si="26"/>
        <v>254.02452527607545</v>
      </c>
      <c r="R99" s="11">
        <v>0</v>
      </c>
      <c r="S99" s="11">
        <f t="shared" si="27"/>
        <v>0</v>
      </c>
      <c r="T99" s="11">
        <f t="shared" si="28"/>
        <v>0.21</v>
      </c>
      <c r="U99" s="16">
        <v>41487</v>
      </c>
      <c r="V99" s="17">
        <v>170.66</v>
      </c>
      <c r="W99" s="18">
        <f t="shared" si="29"/>
        <v>3.5838599999999996</v>
      </c>
      <c r="X99" s="11">
        <f t="shared" si="30"/>
        <v>3.5</v>
      </c>
      <c r="Y99" s="18">
        <f t="shared" si="31"/>
        <v>175</v>
      </c>
      <c r="Z99" s="18">
        <f t="shared" si="32"/>
        <v>1750</v>
      </c>
      <c r="AA99" s="18">
        <f>SUM(Z$2:Z99)</f>
        <v>60250</v>
      </c>
      <c r="AB99" s="18">
        <f t="shared" si="33"/>
        <v>621.1340206185567</v>
      </c>
    </row>
    <row r="100" spans="1:28" ht="12.75">
      <c r="A100" s="11">
        <f t="shared" si="18"/>
        <v>9.6</v>
      </c>
      <c r="B100" s="11">
        <f t="shared" si="19"/>
        <v>6.72</v>
      </c>
      <c r="C100" s="11">
        <v>0.48</v>
      </c>
      <c r="D100" s="11">
        <v>0.48</v>
      </c>
      <c r="E100" s="11">
        <f t="shared" si="34"/>
        <v>7.990894560453732</v>
      </c>
      <c r="F100" s="12">
        <f t="shared" si="20"/>
        <v>221.23999999999995</v>
      </c>
      <c r="G100" s="12">
        <f t="shared" si="21"/>
        <v>273.2000000000001</v>
      </c>
      <c r="H100" s="11">
        <v>98</v>
      </c>
      <c r="I100" s="13">
        <f t="shared" si="22"/>
        <v>1</v>
      </c>
      <c r="J100" s="11">
        <f>SUM(I$3:I100)</f>
        <v>60</v>
      </c>
      <c r="K100" s="12">
        <f t="shared" si="23"/>
        <v>61.224489795918366</v>
      </c>
      <c r="L100" s="11">
        <f t="shared" si="24"/>
        <v>0.48</v>
      </c>
      <c r="M100" s="11">
        <f t="shared" si="25"/>
        <v>0</v>
      </c>
      <c r="N100" s="11">
        <f>SUM(L$3:L100)</f>
        <v>21.66</v>
      </c>
      <c r="O100" s="11">
        <f>SUM(M$3:M100)</f>
        <v>-13.000000000000002</v>
      </c>
      <c r="P100" s="12">
        <f t="shared" si="35"/>
        <v>1.6661538461538459</v>
      </c>
      <c r="Q100" s="12">
        <f t="shared" si="26"/>
        <v>271.0949733746277</v>
      </c>
      <c r="R100" s="11">
        <v>1</v>
      </c>
      <c r="S100" s="11">
        <f t="shared" si="27"/>
        <v>0.48</v>
      </c>
      <c r="T100" s="11">
        <f t="shared" si="28"/>
        <v>0</v>
      </c>
      <c r="U100" s="16">
        <v>41493</v>
      </c>
      <c r="V100" s="17">
        <v>169.18</v>
      </c>
      <c r="W100" s="18">
        <f t="shared" si="29"/>
        <v>8.120640000000002</v>
      </c>
      <c r="X100" s="11">
        <f t="shared" si="30"/>
        <v>8</v>
      </c>
      <c r="Y100" s="18">
        <f t="shared" si="31"/>
        <v>400</v>
      </c>
      <c r="Z100" s="18">
        <f t="shared" si="32"/>
        <v>4000</v>
      </c>
      <c r="AA100" s="18">
        <f>SUM(Z$2:Z100)</f>
        <v>64250</v>
      </c>
      <c r="AB100" s="18">
        <f t="shared" si="33"/>
        <v>655.6122448979592</v>
      </c>
    </row>
    <row r="101" spans="1:28" ht="12.75">
      <c r="A101" s="11">
        <f t="shared" si="18"/>
        <v>3.5999999999999996</v>
      </c>
      <c r="B101" s="11">
        <f t="shared" si="19"/>
        <v>2.52</v>
      </c>
      <c r="C101" s="11">
        <v>0.18</v>
      </c>
      <c r="D101" s="11">
        <v>0.18</v>
      </c>
      <c r="E101" s="11">
        <f t="shared" si="34"/>
        <v>8.170894560453732</v>
      </c>
      <c r="F101" s="12">
        <f t="shared" si="20"/>
        <v>223.75999999999996</v>
      </c>
      <c r="G101" s="12">
        <f t="shared" si="21"/>
        <v>276.8000000000001</v>
      </c>
      <c r="H101" s="11">
        <v>99</v>
      </c>
      <c r="I101" s="13">
        <f t="shared" si="22"/>
        <v>1</v>
      </c>
      <c r="J101" s="11">
        <f>SUM(I$3:I101)</f>
        <v>61</v>
      </c>
      <c r="K101" s="12">
        <f t="shared" si="23"/>
        <v>61.61616161616161</v>
      </c>
      <c r="L101" s="11">
        <f t="shared" si="24"/>
        <v>0.18</v>
      </c>
      <c r="M101" s="11">
        <f t="shared" si="25"/>
        <v>0</v>
      </c>
      <c r="N101" s="11">
        <f>SUM(L$3:L101)</f>
        <v>21.84</v>
      </c>
      <c r="O101" s="11">
        <f>SUM(M$3:M101)</f>
        <v>-13.000000000000002</v>
      </c>
      <c r="P101" s="12">
        <f t="shared" si="35"/>
        <v>1.6799999999999997</v>
      </c>
      <c r="Q101" s="12">
        <f t="shared" si="26"/>
        <v>277.9265667036683</v>
      </c>
      <c r="R101" s="11">
        <v>1</v>
      </c>
      <c r="S101" s="11">
        <f t="shared" si="27"/>
        <v>0.18</v>
      </c>
      <c r="T101" s="11">
        <f t="shared" si="28"/>
        <v>0</v>
      </c>
      <c r="U101" s="16">
        <v>41498</v>
      </c>
      <c r="V101" s="17">
        <v>169.11</v>
      </c>
      <c r="W101" s="18">
        <f t="shared" si="29"/>
        <v>3.0439800000000004</v>
      </c>
      <c r="X101" s="11">
        <f t="shared" si="30"/>
        <v>3</v>
      </c>
      <c r="Y101" s="18">
        <f t="shared" si="31"/>
        <v>150</v>
      </c>
      <c r="Z101" s="18">
        <f t="shared" si="32"/>
        <v>1500</v>
      </c>
      <c r="AA101" s="18">
        <f>SUM(Z$2:Z101)</f>
        <v>65750</v>
      </c>
      <c r="AB101" s="18">
        <f t="shared" si="33"/>
        <v>664.1414141414141</v>
      </c>
    </row>
    <row r="102" spans="1:29" ht="12.75">
      <c r="A102" s="11">
        <f t="shared" si="18"/>
        <v>-10.600000000000001</v>
      </c>
      <c r="B102" s="11">
        <f t="shared" si="19"/>
        <v>-7.42</v>
      </c>
      <c r="C102" s="11">
        <v>-0.53</v>
      </c>
      <c r="D102" s="11">
        <v>-0.53</v>
      </c>
      <c r="E102" s="11">
        <f t="shared" si="34"/>
        <v>7.640894560453732</v>
      </c>
      <c r="F102" s="12">
        <f t="shared" si="20"/>
        <v>216.33999999999997</v>
      </c>
      <c r="G102" s="12">
        <f t="shared" si="21"/>
        <v>266.2000000000001</v>
      </c>
      <c r="H102" s="11">
        <v>100</v>
      </c>
      <c r="I102" s="13">
        <f t="shared" si="22"/>
        <v>0</v>
      </c>
      <c r="J102" s="11">
        <f>SUM(I$3:I102)</f>
        <v>61</v>
      </c>
      <c r="K102" s="12">
        <f t="shared" si="23"/>
        <v>61</v>
      </c>
      <c r="L102" s="11">
        <f t="shared" si="24"/>
        <v>0</v>
      </c>
      <c r="M102" s="11">
        <f t="shared" si="25"/>
        <v>-0.53</v>
      </c>
      <c r="N102" s="11">
        <f>SUM(L$3:L102)</f>
        <v>21.84</v>
      </c>
      <c r="O102" s="11">
        <f>SUM(M$3:M102)</f>
        <v>-13.530000000000001</v>
      </c>
      <c r="P102" s="12">
        <f t="shared" si="35"/>
        <v>1.614190687361419</v>
      </c>
      <c r="Q102" s="12">
        <f t="shared" si="26"/>
        <v>257.3044154542561</v>
      </c>
      <c r="R102" s="11">
        <v>1</v>
      </c>
      <c r="S102" s="11">
        <f t="shared" si="27"/>
        <v>-0.53</v>
      </c>
      <c r="T102" s="11">
        <f t="shared" si="28"/>
        <v>0</v>
      </c>
      <c r="U102" s="16">
        <v>41505</v>
      </c>
      <c r="V102" s="17">
        <v>164.77</v>
      </c>
      <c r="W102" s="18">
        <f t="shared" si="29"/>
        <v>-8.73281</v>
      </c>
      <c r="X102" s="11">
        <f t="shared" si="30"/>
        <v>-8.75</v>
      </c>
      <c r="Y102" s="18">
        <f t="shared" si="31"/>
        <v>-437.5</v>
      </c>
      <c r="Z102" s="18">
        <f t="shared" si="32"/>
        <v>-4375</v>
      </c>
      <c r="AA102" s="18">
        <f>SUM(Z$2:Z102)</f>
        <v>61375</v>
      </c>
      <c r="AB102" s="18">
        <f t="shared" si="33"/>
        <v>613.75</v>
      </c>
      <c r="AC102" s="15" t="s">
        <v>29</v>
      </c>
    </row>
    <row r="103" spans="1:28" ht="12.75">
      <c r="A103" s="11">
        <f t="shared" si="18"/>
        <v>3.2</v>
      </c>
      <c r="B103" s="11">
        <f t="shared" si="19"/>
        <v>2.24</v>
      </c>
      <c r="C103" s="11">
        <v>0.16</v>
      </c>
      <c r="D103" s="11">
        <v>0.16</v>
      </c>
      <c r="E103" s="11">
        <f t="shared" si="34"/>
        <v>7.800894560453732</v>
      </c>
      <c r="F103" s="12">
        <f t="shared" si="20"/>
        <v>218.57999999999998</v>
      </c>
      <c r="G103" s="12">
        <f t="shared" si="21"/>
        <v>269.4000000000001</v>
      </c>
      <c r="H103" s="11">
        <v>101</v>
      </c>
      <c r="I103" s="13">
        <f t="shared" si="22"/>
        <v>1</v>
      </c>
      <c r="J103" s="11">
        <f>SUM(I$3:I103)</f>
        <v>62</v>
      </c>
      <c r="K103" s="12">
        <f t="shared" si="23"/>
        <v>61.386138613861384</v>
      </c>
      <c r="L103" s="11">
        <f t="shared" si="24"/>
        <v>0.16</v>
      </c>
      <c r="M103" s="11">
        <f t="shared" si="25"/>
        <v>0</v>
      </c>
      <c r="N103" s="11">
        <f>SUM(L$3:L103)</f>
        <v>22</v>
      </c>
      <c r="O103" s="11">
        <f>SUM(M$3:M103)</f>
        <v>-13.530000000000001</v>
      </c>
      <c r="P103" s="12">
        <f t="shared" si="35"/>
        <v>1.6260162601626016</v>
      </c>
      <c r="Q103" s="12">
        <f t="shared" si="26"/>
        <v>263.06803436043145</v>
      </c>
      <c r="R103" s="11">
        <v>1</v>
      </c>
      <c r="S103" s="11">
        <f t="shared" si="27"/>
        <v>0.16</v>
      </c>
      <c r="T103" s="11">
        <f t="shared" si="28"/>
        <v>0</v>
      </c>
      <c r="U103" s="16">
        <v>41505</v>
      </c>
      <c r="V103" s="17">
        <v>164.77</v>
      </c>
      <c r="W103" s="18">
        <f t="shared" si="29"/>
        <v>2.63632</v>
      </c>
      <c r="X103" s="11">
        <f t="shared" si="30"/>
        <v>2.75</v>
      </c>
      <c r="Y103" s="18">
        <f t="shared" si="31"/>
        <v>137.5</v>
      </c>
      <c r="Z103" s="18">
        <f t="shared" si="32"/>
        <v>1375</v>
      </c>
      <c r="AA103" s="18">
        <f>SUM(Z$2:Z103)</f>
        <v>62750</v>
      </c>
      <c r="AB103" s="18">
        <f t="shared" si="33"/>
        <v>621.2871287128713</v>
      </c>
    </row>
    <row r="104" spans="1:28" ht="12.75">
      <c r="A104" s="11">
        <f t="shared" si="18"/>
        <v>7.4</v>
      </c>
      <c r="B104" s="11">
        <f t="shared" si="19"/>
        <v>5.18</v>
      </c>
      <c r="C104" s="11">
        <v>0.37</v>
      </c>
      <c r="D104" s="11">
        <v>0.37</v>
      </c>
      <c r="E104" s="11">
        <f t="shared" si="34"/>
        <v>8.170894560453732</v>
      </c>
      <c r="F104" s="12">
        <f t="shared" si="20"/>
        <v>223.76</v>
      </c>
      <c r="G104" s="12">
        <f t="shared" si="21"/>
        <v>276.80000000000007</v>
      </c>
      <c r="H104" s="11">
        <v>102</v>
      </c>
      <c r="I104" s="13">
        <f t="shared" si="22"/>
        <v>1</v>
      </c>
      <c r="J104" s="11">
        <f>SUM(I$3:I104)</f>
        <v>63</v>
      </c>
      <c r="K104" s="12">
        <f t="shared" si="23"/>
        <v>61.76470588235294</v>
      </c>
      <c r="L104" s="11">
        <f t="shared" si="24"/>
        <v>0.37</v>
      </c>
      <c r="M104" s="11">
        <f t="shared" si="25"/>
        <v>0</v>
      </c>
      <c r="N104" s="11">
        <f>SUM(L$3:L104)</f>
        <v>22.37</v>
      </c>
      <c r="O104" s="11">
        <f>SUM(M$3:M104)</f>
        <v>-13.530000000000001</v>
      </c>
      <c r="P104" s="12">
        <f t="shared" si="35"/>
        <v>1.6533628972653363</v>
      </c>
      <c r="Q104" s="12">
        <f t="shared" si="26"/>
        <v>276.6949585403018</v>
      </c>
      <c r="R104" s="11">
        <v>1</v>
      </c>
      <c r="S104" s="11">
        <f t="shared" si="27"/>
        <v>0.37</v>
      </c>
      <c r="T104" s="11">
        <f t="shared" si="28"/>
        <v>0</v>
      </c>
      <c r="U104" s="16">
        <v>41514</v>
      </c>
      <c r="V104" s="17">
        <v>163.91</v>
      </c>
      <c r="W104" s="18">
        <f t="shared" si="29"/>
        <v>6.06467</v>
      </c>
      <c r="X104" s="11">
        <f t="shared" si="30"/>
        <v>6</v>
      </c>
      <c r="Y104" s="18">
        <f t="shared" si="31"/>
        <v>300</v>
      </c>
      <c r="Z104" s="18">
        <f t="shared" si="32"/>
        <v>3000</v>
      </c>
      <c r="AA104" s="18">
        <f>SUM(Z$2:Z104)</f>
        <v>65750</v>
      </c>
      <c r="AB104" s="18">
        <f t="shared" si="33"/>
        <v>644.6078431372549</v>
      </c>
    </row>
    <row r="105" spans="1:28" ht="12.75">
      <c r="A105" s="11">
        <f t="shared" si="18"/>
        <v>1.1</v>
      </c>
      <c r="B105" s="11">
        <f t="shared" si="19"/>
        <v>0.77</v>
      </c>
      <c r="C105" s="11">
        <v>0.055</v>
      </c>
      <c r="D105" s="11">
        <v>0.055</v>
      </c>
      <c r="E105" s="11">
        <f t="shared" si="34"/>
        <v>8.225894560453732</v>
      </c>
      <c r="F105" s="12">
        <f t="shared" si="20"/>
        <v>224.53</v>
      </c>
      <c r="G105" s="12">
        <f t="shared" si="21"/>
        <v>277.9000000000001</v>
      </c>
      <c r="H105" s="11">
        <v>103</v>
      </c>
      <c r="I105" s="13">
        <f t="shared" si="22"/>
        <v>1</v>
      </c>
      <c r="J105" s="11">
        <f>SUM(I$3:I105)</f>
        <v>64</v>
      </c>
      <c r="K105" s="12">
        <f t="shared" si="23"/>
        <v>62.13592233009708</v>
      </c>
      <c r="L105" s="11">
        <f t="shared" si="24"/>
        <v>0.055</v>
      </c>
      <c r="M105" s="11">
        <f t="shared" si="25"/>
        <v>0</v>
      </c>
      <c r="N105" s="11">
        <f>SUM(L$3:L105)</f>
        <v>22.425</v>
      </c>
      <c r="O105" s="11">
        <f>SUM(M$3:M105)</f>
        <v>-13.530000000000001</v>
      </c>
      <c r="P105" s="12">
        <f t="shared" si="35"/>
        <v>1.6574279379157426</v>
      </c>
      <c r="Q105" s="12">
        <f t="shared" si="26"/>
        <v>278.82550972106213</v>
      </c>
      <c r="R105" s="11">
        <v>1</v>
      </c>
      <c r="S105" s="11">
        <f t="shared" si="27"/>
        <v>0.055</v>
      </c>
      <c r="T105" s="11">
        <f t="shared" si="28"/>
        <v>0</v>
      </c>
      <c r="U105" s="16">
        <v>41529</v>
      </c>
      <c r="V105" s="17">
        <v>168.95</v>
      </c>
      <c r="W105" s="18">
        <f t="shared" si="29"/>
        <v>0.9292249999999999</v>
      </c>
      <c r="X105" s="11">
        <f t="shared" si="30"/>
        <v>1</v>
      </c>
      <c r="Y105" s="18">
        <f t="shared" si="31"/>
        <v>50</v>
      </c>
      <c r="Z105" s="18">
        <f t="shared" si="32"/>
        <v>500</v>
      </c>
      <c r="AA105" s="18">
        <f>SUM(Z$2:Z105)</f>
        <v>66250</v>
      </c>
      <c r="AB105" s="18">
        <f t="shared" si="33"/>
        <v>643.2038834951456</v>
      </c>
    </row>
    <row r="106" spans="1:29" ht="12.75">
      <c r="A106" s="11">
        <f t="shared" si="18"/>
        <v>2.4</v>
      </c>
      <c r="B106" s="11">
        <f t="shared" si="19"/>
        <v>1.68</v>
      </c>
      <c r="C106" s="11">
        <v>0.12</v>
      </c>
      <c r="D106" s="11">
        <v>0.12</v>
      </c>
      <c r="E106" s="11">
        <f t="shared" si="34"/>
        <v>8.345894560453731</v>
      </c>
      <c r="F106" s="12">
        <f t="shared" si="20"/>
        <v>226.21</v>
      </c>
      <c r="G106" s="12">
        <f t="shared" si="21"/>
        <v>280.30000000000007</v>
      </c>
      <c r="H106" s="11">
        <v>104</v>
      </c>
      <c r="I106" s="13">
        <f t="shared" si="22"/>
        <v>1</v>
      </c>
      <c r="J106" s="11">
        <f>SUM(I$3:I106)</f>
        <v>65</v>
      </c>
      <c r="K106" s="12">
        <f t="shared" si="23"/>
        <v>62.5</v>
      </c>
      <c r="L106" s="11">
        <f t="shared" si="24"/>
        <v>0.12</v>
      </c>
      <c r="M106" s="11">
        <f t="shared" si="25"/>
        <v>0</v>
      </c>
      <c r="N106" s="11">
        <f>SUM(L$3:L106)</f>
        <v>22.545</v>
      </c>
      <c r="O106" s="11">
        <f>SUM(M$3:M106)</f>
        <v>-13.530000000000001</v>
      </c>
      <c r="P106" s="12">
        <f t="shared" si="35"/>
        <v>1.6662971175166297</v>
      </c>
      <c r="Q106" s="12">
        <f t="shared" si="26"/>
        <v>283.50977828437595</v>
      </c>
      <c r="R106" s="11">
        <v>1</v>
      </c>
      <c r="S106" s="11">
        <f t="shared" si="27"/>
        <v>0.12</v>
      </c>
      <c r="T106" s="11">
        <f t="shared" si="28"/>
        <v>0</v>
      </c>
      <c r="U106" s="16">
        <v>41530</v>
      </c>
      <c r="V106" s="17">
        <v>169.33</v>
      </c>
      <c r="W106" s="18">
        <f t="shared" si="29"/>
        <v>2.03196</v>
      </c>
      <c r="X106" s="11">
        <f t="shared" si="30"/>
        <v>2</v>
      </c>
      <c r="Y106" s="18">
        <f t="shared" si="31"/>
        <v>100</v>
      </c>
      <c r="Z106" s="18">
        <f t="shared" si="32"/>
        <v>1000</v>
      </c>
      <c r="AA106" s="18">
        <f>SUM(Z$2:Z106)</f>
        <v>67250</v>
      </c>
      <c r="AB106" s="18">
        <f t="shared" si="33"/>
        <v>646.6346153846154</v>
      </c>
      <c r="AC106" s="15" t="s">
        <v>29</v>
      </c>
    </row>
    <row r="107" spans="1:29" ht="12.75">
      <c r="A107" s="11">
        <f t="shared" si="18"/>
        <v>7.199999999999999</v>
      </c>
      <c r="B107" s="11">
        <f t="shared" si="19"/>
        <v>5.04</v>
      </c>
      <c r="C107" s="11">
        <v>0.36</v>
      </c>
      <c r="D107" s="11">
        <v>0.36</v>
      </c>
      <c r="E107" s="11">
        <f t="shared" si="34"/>
        <v>8.70589456045373</v>
      </c>
      <c r="F107" s="12">
        <f t="shared" si="20"/>
        <v>231.25</v>
      </c>
      <c r="G107" s="12">
        <f t="shared" si="21"/>
        <v>287.50000000000006</v>
      </c>
      <c r="H107" s="11">
        <v>105</v>
      </c>
      <c r="I107" s="13">
        <f t="shared" si="22"/>
        <v>1</v>
      </c>
      <c r="J107" s="11">
        <f>SUM(I$3:I107)</f>
        <v>66</v>
      </c>
      <c r="K107" s="12">
        <f t="shared" si="23"/>
        <v>62.857142857142854</v>
      </c>
      <c r="L107" s="11">
        <f t="shared" si="24"/>
        <v>0.36</v>
      </c>
      <c r="M107" s="11">
        <f t="shared" si="25"/>
        <v>0</v>
      </c>
      <c r="N107" s="11">
        <f>SUM(L$3:L107)</f>
        <v>22.905</v>
      </c>
      <c r="O107" s="11">
        <f>SUM(M$3:M107)</f>
        <v>-13.530000000000001</v>
      </c>
      <c r="P107" s="12">
        <f t="shared" si="35"/>
        <v>1.6929046563192904</v>
      </c>
      <c r="Q107" s="12">
        <f t="shared" si="26"/>
        <v>297.7986711099085</v>
      </c>
      <c r="R107" s="11">
        <v>1</v>
      </c>
      <c r="S107" s="11">
        <f t="shared" si="27"/>
        <v>0.36</v>
      </c>
      <c r="T107" s="11">
        <f t="shared" si="28"/>
        <v>0</v>
      </c>
      <c r="U107" s="16">
        <v>41534</v>
      </c>
      <c r="V107" s="17">
        <v>171.07</v>
      </c>
      <c r="W107" s="18">
        <f t="shared" si="29"/>
        <v>6.158519999999999</v>
      </c>
      <c r="X107" s="11">
        <f t="shared" si="30"/>
        <v>6.25</v>
      </c>
      <c r="Y107" s="18">
        <f t="shared" si="31"/>
        <v>312.5</v>
      </c>
      <c r="Z107" s="18">
        <f t="shared" si="32"/>
        <v>3125</v>
      </c>
      <c r="AA107" s="18">
        <f>SUM(Z$2:Z107)</f>
        <v>70375</v>
      </c>
      <c r="AB107" s="18">
        <f t="shared" si="33"/>
        <v>670.2380952380952</v>
      </c>
      <c r="AC107" s="15" t="s">
        <v>29</v>
      </c>
    </row>
    <row r="108" spans="1:29" ht="12.75">
      <c r="A108" s="11">
        <f t="shared" si="18"/>
        <v>-2.6</v>
      </c>
      <c r="B108" s="11">
        <f t="shared" si="19"/>
        <v>-1.82</v>
      </c>
      <c r="C108" s="11">
        <v>-0.13</v>
      </c>
      <c r="D108" s="11">
        <v>-0.13</v>
      </c>
      <c r="E108" s="11">
        <f t="shared" si="34"/>
        <v>8.57589456045373</v>
      </c>
      <c r="F108" s="12">
        <f t="shared" si="20"/>
        <v>229.43</v>
      </c>
      <c r="G108" s="12">
        <f t="shared" si="21"/>
        <v>284.90000000000003</v>
      </c>
      <c r="H108" s="11">
        <v>106</v>
      </c>
      <c r="I108" s="13">
        <f t="shared" si="22"/>
        <v>0</v>
      </c>
      <c r="J108" s="11">
        <f>SUM(I$3:I108)</f>
        <v>66</v>
      </c>
      <c r="K108" s="12">
        <f t="shared" si="23"/>
        <v>62.264150943396224</v>
      </c>
      <c r="L108" s="11">
        <f t="shared" si="24"/>
        <v>0</v>
      </c>
      <c r="M108" s="11">
        <f t="shared" si="25"/>
        <v>-0.13</v>
      </c>
      <c r="N108" s="11">
        <f>SUM(L$3:L108)</f>
        <v>22.905</v>
      </c>
      <c r="O108" s="11">
        <f>SUM(M$3:M108)</f>
        <v>-13.660000000000002</v>
      </c>
      <c r="P108" s="12">
        <f t="shared" si="35"/>
        <v>1.6767935578330893</v>
      </c>
      <c r="Q108" s="12">
        <f t="shared" si="26"/>
        <v>292.37873529570817</v>
      </c>
      <c r="R108" s="11">
        <v>1</v>
      </c>
      <c r="S108" s="11">
        <f t="shared" si="27"/>
        <v>-0.13</v>
      </c>
      <c r="T108" s="11">
        <f t="shared" si="28"/>
        <v>0</v>
      </c>
      <c r="U108" s="16">
        <v>41537</v>
      </c>
      <c r="V108" s="17">
        <v>170.72</v>
      </c>
      <c r="W108" s="18">
        <f t="shared" si="29"/>
        <v>-2.21936</v>
      </c>
      <c r="X108" s="11">
        <f t="shared" si="30"/>
        <v>-2.25</v>
      </c>
      <c r="Y108" s="18">
        <f t="shared" si="31"/>
        <v>-112.5</v>
      </c>
      <c r="Z108" s="18">
        <f t="shared" si="32"/>
        <v>-1125</v>
      </c>
      <c r="AA108" s="18">
        <f>SUM(Z$2:Z108)</f>
        <v>69250</v>
      </c>
      <c r="AB108" s="18">
        <f t="shared" si="33"/>
        <v>653.3018867924528</v>
      </c>
      <c r="AC108" s="15" t="s">
        <v>35</v>
      </c>
    </row>
    <row r="109" spans="1:29" ht="12.75">
      <c r="A109" s="11">
        <f t="shared" si="18"/>
        <v>-0.4</v>
      </c>
      <c r="B109" s="11">
        <f t="shared" si="19"/>
        <v>-0.28</v>
      </c>
      <c r="C109" s="11">
        <v>-0.02</v>
      </c>
      <c r="D109" s="11">
        <v>-0.02</v>
      </c>
      <c r="E109" s="11">
        <f t="shared" si="34"/>
        <v>8.55589456045373</v>
      </c>
      <c r="F109" s="12">
        <f t="shared" si="20"/>
        <v>229.15</v>
      </c>
      <c r="G109" s="12">
        <f t="shared" si="21"/>
        <v>284.50000000000006</v>
      </c>
      <c r="H109" s="11">
        <v>107</v>
      </c>
      <c r="I109" s="13">
        <f t="shared" si="22"/>
        <v>0</v>
      </c>
      <c r="J109" s="11">
        <f>SUM(I$3:I109)</f>
        <v>66</v>
      </c>
      <c r="K109" s="12">
        <f t="shared" si="23"/>
        <v>61.6822429906542</v>
      </c>
      <c r="L109" s="11">
        <f t="shared" si="24"/>
        <v>0</v>
      </c>
      <c r="M109" s="11">
        <f t="shared" si="25"/>
        <v>-0.02</v>
      </c>
      <c r="N109" s="11">
        <f>SUM(L$3:L109)</f>
        <v>22.905</v>
      </c>
      <c r="O109" s="11">
        <f>SUM(M$3:M109)</f>
        <v>-13.680000000000001</v>
      </c>
      <c r="P109" s="12">
        <f t="shared" si="35"/>
        <v>1.6743421052631577</v>
      </c>
      <c r="Q109" s="12">
        <f t="shared" si="26"/>
        <v>291.5600748368802</v>
      </c>
      <c r="R109" s="11">
        <v>1</v>
      </c>
      <c r="S109" s="11">
        <f t="shared" si="27"/>
        <v>-0.02</v>
      </c>
      <c r="T109" s="11">
        <f t="shared" si="28"/>
        <v>0</v>
      </c>
      <c r="U109" s="16">
        <v>41540</v>
      </c>
      <c r="V109" s="17">
        <v>169.93</v>
      </c>
      <c r="W109" s="18">
        <f t="shared" si="29"/>
        <v>-0.33986000000000005</v>
      </c>
      <c r="X109" s="11">
        <f t="shared" si="30"/>
        <v>-0.25</v>
      </c>
      <c r="Y109" s="18">
        <f t="shared" si="31"/>
        <v>-12.5</v>
      </c>
      <c r="Z109" s="18">
        <f t="shared" si="32"/>
        <v>-125</v>
      </c>
      <c r="AA109" s="18">
        <f>SUM(Z$2:Z109)</f>
        <v>69125</v>
      </c>
      <c r="AB109" s="18">
        <f t="shared" si="33"/>
        <v>646.0280373831775</v>
      </c>
      <c r="AC109" s="15" t="s">
        <v>35</v>
      </c>
    </row>
    <row r="110" spans="1:29" ht="12.75">
      <c r="A110" s="11">
        <f t="shared" si="18"/>
        <v>1.2</v>
      </c>
      <c r="B110" s="11">
        <f t="shared" si="19"/>
        <v>0.84</v>
      </c>
      <c r="C110" s="11">
        <v>0.06</v>
      </c>
      <c r="D110" s="11">
        <v>0.06</v>
      </c>
      <c r="E110" s="11">
        <f t="shared" si="34"/>
        <v>8.61589456045373</v>
      </c>
      <c r="F110" s="12">
        <f t="shared" si="20"/>
        <v>229.99</v>
      </c>
      <c r="G110" s="12">
        <f t="shared" si="21"/>
        <v>285.70000000000005</v>
      </c>
      <c r="H110" s="11">
        <v>108</v>
      </c>
      <c r="I110" s="13">
        <f t="shared" si="22"/>
        <v>1</v>
      </c>
      <c r="J110" s="11">
        <f>SUM(I$3:I110)</f>
        <v>67</v>
      </c>
      <c r="K110" s="12">
        <f t="shared" si="23"/>
        <v>62.03703703703704</v>
      </c>
      <c r="L110" s="11">
        <f t="shared" si="24"/>
        <v>0.06</v>
      </c>
      <c r="M110" s="11">
        <f t="shared" si="25"/>
        <v>0</v>
      </c>
      <c r="N110" s="11">
        <f>SUM(L$3:L110)</f>
        <v>22.965</v>
      </c>
      <c r="O110" s="11">
        <f>SUM(M$3:M110)</f>
        <v>-13.680000000000001</v>
      </c>
      <c r="P110" s="12">
        <f t="shared" si="35"/>
        <v>1.6787280701754383</v>
      </c>
      <c r="Q110" s="12">
        <f t="shared" si="26"/>
        <v>294.00917946550993</v>
      </c>
      <c r="R110" s="11">
        <v>1</v>
      </c>
      <c r="S110" s="11">
        <f t="shared" si="27"/>
        <v>0.06</v>
      </c>
      <c r="T110" s="11">
        <f t="shared" si="28"/>
        <v>0</v>
      </c>
      <c r="U110" s="16">
        <v>41541</v>
      </c>
      <c r="V110" s="17">
        <v>169.53</v>
      </c>
      <c r="W110" s="18">
        <f t="shared" si="29"/>
        <v>1.01718</v>
      </c>
      <c r="X110" s="11">
        <f t="shared" si="30"/>
        <v>1</v>
      </c>
      <c r="Y110" s="18">
        <f t="shared" si="31"/>
        <v>50</v>
      </c>
      <c r="Z110" s="18">
        <f t="shared" si="32"/>
        <v>500</v>
      </c>
      <c r="AA110" s="18">
        <f>SUM(Z$2:Z110)</f>
        <v>69625</v>
      </c>
      <c r="AB110" s="18">
        <f t="shared" si="33"/>
        <v>644.675925925926</v>
      </c>
      <c r="AC110" s="15" t="s">
        <v>35</v>
      </c>
    </row>
    <row r="111" spans="1:28" ht="12.75">
      <c r="A111" s="11">
        <f t="shared" si="18"/>
        <v>3.4000000000000004</v>
      </c>
      <c r="B111" s="11">
        <f t="shared" si="19"/>
        <v>2.3800000000000003</v>
      </c>
      <c r="C111" s="11">
        <v>0.17</v>
      </c>
      <c r="D111" s="11">
        <v>0.17</v>
      </c>
      <c r="E111" s="11">
        <f t="shared" si="34"/>
        <v>8.78589456045373</v>
      </c>
      <c r="F111" s="12">
        <f t="shared" si="20"/>
        <v>232.37</v>
      </c>
      <c r="G111" s="12">
        <f t="shared" si="21"/>
        <v>289.1</v>
      </c>
      <c r="H111" s="11">
        <v>109</v>
      </c>
      <c r="I111" s="13">
        <f t="shared" si="22"/>
        <v>1</v>
      </c>
      <c r="J111" s="11">
        <f>SUM(I$3:I111)</f>
        <v>68</v>
      </c>
      <c r="K111" s="12">
        <f t="shared" si="23"/>
        <v>62.38532110091744</v>
      </c>
      <c r="L111" s="11">
        <f t="shared" si="24"/>
        <v>0.17</v>
      </c>
      <c r="M111" s="11">
        <f t="shared" si="25"/>
        <v>0</v>
      </c>
      <c r="N111" s="11">
        <f>SUM(L$3:L111)</f>
        <v>23.135</v>
      </c>
      <c r="O111" s="11">
        <f>SUM(M$3:M111)</f>
        <v>-13.680000000000001</v>
      </c>
      <c r="P111" s="12">
        <f t="shared" si="35"/>
        <v>1.6911549707602338</v>
      </c>
      <c r="Q111" s="12">
        <f t="shared" si="26"/>
        <v>301.0065979367891</v>
      </c>
      <c r="R111" s="11">
        <v>1</v>
      </c>
      <c r="S111" s="11">
        <f t="shared" si="27"/>
        <v>0.17</v>
      </c>
      <c r="T111" s="11">
        <f t="shared" si="28"/>
        <v>0</v>
      </c>
      <c r="U111" s="16">
        <v>41542</v>
      </c>
      <c r="V111" s="17">
        <v>169.04</v>
      </c>
      <c r="W111" s="18">
        <f t="shared" si="29"/>
        <v>2.8736800000000007</v>
      </c>
      <c r="X111" s="11">
        <f t="shared" si="30"/>
        <v>2.75</v>
      </c>
      <c r="Y111" s="18">
        <f t="shared" si="31"/>
        <v>137.5</v>
      </c>
      <c r="Z111" s="18">
        <f t="shared" si="32"/>
        <v>1375</v>
      </c>
      <c r="AA111" s="18">
        <f>SUM(Z$2:Z111)</f>
        <v>71000</v>
      </c>
      <c r="AB111" s="18">
        <f t="shared" si="33"/>
        <v>651.3761467889908</v>
      </c>
    </row>
    <row r="112" spans="1:29" ht="12.75">
      <c r="A112" s="11">
        <f t="shared" si="18"/>
        <v>14.8</v>
      </c>
      <c r="B112" s="11">
        <f t="shared" si="19"/>
        <v>10.36</v>
      </c>
      <c r="C112" s="11">
        <v>0.74</v>
      </c>
      <c r="D112" s="11">
        <v>0.74</v>
      </c>
      <c r="E112" s="11">
        <f t="shared" si="34"/>
        <v>9.52589456045373</v>
      </c>
      <c r="F112" s="12">
        <f t="shared" si="20"/>
        <v>242.73000000000002</v>
      </c>
      <c r="G112" s="12">
        <f t="shared" si="21"/>
        <v>303.90000000000003</v>
      </c>
      <c r="H112" s="11">
        <v>110</v>
      </c>
      <c r="I112" s="13">
        <f t="shared" si="22"/>
        <v>1</v>
      </c>
      <c r="J112" s="11">
        <f>SUM(I$3:I112)</f>
        <v>69</v>
      </c>
      <c r="K112" s="12">
        <f t="shared" si="23"/>
        <v>62.727272727272734</v>
      </c>
      <c r="L112" s="11">
        <f t="shared" si="24"/>
        <v>0.74</v>
      </c>
      <c r="M112" s="11">
        <f t="shared" si="25"/>
        <v>0</v>
      </c>
      <c r="N112" s="11">
        <f>SUM(L$3:L112)</f>
        <v>23.875</v>
      </c>
      <c r="O112" s="11">
        <f>SUM(M$3:M112)</f>
        <v>-13.680000000000001</v>
      </c>
      <c r="P112" s="12">
        <f t="shared" si="35"/>
        <v>1.7452485380116958</v>
      </c>
      <c r="Q112" s="12">
        <f t="shared" si="26"/>
        <v>332.1908814830404</v>
      </c>
      <c r="R112" s="11">
        <v>1</v>
      </c>
      <c r="S112" s="11">
        <f t="shared" si="27"/>
        <v>0.74</v>
      </c>
      <c r="T112" s="11">
        <f t="shared" si="28"/>
        <v>0</v>
      </c>
      <c r="U112" s="16">
        <v>41548</v>
      </c>
      <c r="V112" s="17">
        <v>169.34</v>
      </c>
      <c r="W112" s="18">
        <f t="shared" si="29"/>
        <v>12.53116</v>
      </c>
      <c r="X112" s="11">
        <f t="shared" si="30"/>
        <v>12.5</v>
      </c>
      <c r="Y112" s="18">
        <f t="shared" si="31"/>
        <v>625</v>
      </c>
      <c r="Z112" s="18">
        <f t="shared" si="32"/>
        <v>6250</v>
      </c>
      <c r="AA112" s="18">
        <f>SUM(Z$2:Z112)</f>
        <v>77250</v>
      </c>
      <c r="AB112" s="18">
        <f t="shared" si="33"/>
        <v>702.2727272727273</v>
      </c>
      <c r="AC112" s="15" t="s">
        <v>29</v>
      </c>
    </row>
    <row r="113" spans="1:29" ht="12.75">
      <c r="A113" s="11">
        <f t="shared" si="18"/>
        <v>-0.4</v>
      </c>
      <c r="B113" s="11">
        <f t="shared" si="19"/>
        <v>-0.28</v>
      </c>
      <c r="C113" s="11">
        <v>-0.02</v>
      </c>
      <c r="D113" s="11">
        <v>-0.02</v>
      </c>
      <c r="E113" s="11">
        <f t="shared" si="34"/>
        <v>9.505894560453731</v>
      </c>
      <c r="F113" s="12">
        <f t="shared" si="20"/>
        <v>242.45000000000002</v>
      </c>
      <c r="G113" s="12">
        <f t="shared" si="21"/>
        <v>303.50000000000006</v>
      </c>
      <c r="H113" s="11">
        <v>111</v>
      </c>
      <c r="I113" s="13">
        <f t="shared" si="22"/>
        <v>0</v>
      </c>
      <c r="J113" s="11">
        <f>SUM(I$3:I113)</f>
        <v>69</v>
      </c>
      <c r="K113" s="12">
        <f t="shared" si="23"/>
        <v>62.16216216216216</v>
      </c>
      <c r="L113" s="11">
        <f t="shared" si="24"/>
        <v>0</v>
      </c>
      <c r="M113" s="11">
        <f t="shared" si="25"/>
        <v>-0.02</v>
      </c>
      <c r="N113" s="11">
        <f>SUM(L$3:L113)</f>
        <v>23.875</v>
      </c>
      <c r="O113" s="11">
        <f>SUM(M$3:M113)</f>
        <v>-13.700000000000001</v>
      </c>
      <c r="P113" s="12">
        <f t="shared" si="35"/>
        <v>1.7427007299270072</v>
      </c>
      <c r="Q113" s="12">
        <f t="shared" si="26"/>
        <v>331.2607470148879</v>
      </c>
      <c r="R113" s="11">
        <v>1</v>
      </c>
      <c r="S113" s="11">
        <f t="shared" si="27"/>
        <v>-0.02</v>
      </c>
      <c r="T113" s="11">
        <f t="shared" si="28"/>
        <v>0</v>
      </c>
      <c r="U113" s="16">
        <v>41554</v>
      </c>
      <c r="V113" s="17">
        <v>167.43</v>
      </c>
      <c r="W113" s="18">
        <f t="shared" si="29"/>
        <v>-0.33486000000000005</v>
      </c>
      <c r="X113" s="11">
        <f t="shared" si="30"/>
        <v>-0.25</v>
      </c>
      <c r="Y113" s="18">
        <f t="shared" si="31"/>
        <v>-12.5</v>
      </c>
      <c r="Z113" s="18">
        <f t="shared" si="32"/>
        <v>-125</v>
      </c>
      <c r="AA113" s="18">
        <f>SUM(Z$2:Z113)</f>
        <v>77125</v>
      </c>
      <c r="AB113" s="18">
        <f t="shared" si="33"/>
        <v>694.8198198198198</v>
      </c>
      <c r="AC113" s="15" t="s">
        <v>35</v>
      </c>
    </row>
    <row r="114" spans="1:28" ht="12.75">
      <c r="A114" s="11">
        <f t="shared" si="18"/>
        <v>3</v>
      </c>
      <c r="B114" s="11">
        <f t="shared" si="19"/>
        <v>2.1</v>
      </c>
      <c r="C114" s="11">
        <v>0.15</v>
      </c>
      <c r="D114" s="11">
        <v>0.15</v>
      </c>
      <c r="E114" s="11">
        <f t="shared" si="34"/>
        <v>9.655894560453731</v>
      </c>
      <c r="F114" s="12">
        <f t="shared" si="20"/>
        <v>244.55</v>
      </c>
      <c r="G114" s="12">
        <f t="shared" si="21"/>
        <v>306.50000000000006</v>
      </c>
      <c r="H114" s="11">
        <v>112</v>
      </c>
      <c r="I114" s="13">
        <f t="shared" si="22"/>
        <v>1</v>
      </c>
      <c r="J114" s="11">
        <f>SUM(I$3:I114)</f>
        <v>70</v>
      </c>
      <c r="K114" s="12">
        <f t="shared" si="23"/>
        <v>62.5</v>
      </c>
      <c r="L114" s="11">
        <f t="shared" si="24"/>
        <v>0.15</v>
      </c>
      <c r="M114" s="11">
        <f t="shared" si="25"/>
        <v>0</v>
      </c>
      <c r="N114" s="11">
        <f>SUM(L$3:L114)</f>
        <v>24.025</v>
      </c>
      <c r="O114" s="11">
        <f>SUM(M$3:M114)</f>
        <v>-13.700000000000001</v>
      </c>
      <c r="P114" s="12">
        <f t="shared" si="35"/>
        <v>1.753649635036496</v>
      </c>
      <c r="Q114" s="12">
        <f t="shared" si="26"/>
        <v>338.2172227022005</v>
      </c>
      <c r="R114" s="11">
        <v>0</v>
      </c>
      <c r="S114" s="11">
        <f t="shared" si="27"/>
        <v>0</v>
      </c>
      <c r="T114" s="11">
        <f t="shared" si="28"/>
        <v>0.15</v>
      </c>
      <c r="U114" s="16">
        <v>41557</v>
      </c>
      <c r="V114" s="17">
        <v>169.17</v>
      </c>
      <c r="W114" s="18">
        <f t="shared" si="29"/>
        <v>2.53755</v>
      </c>
      <c r="X114" s="11">
        <f t="shared" si="30"/>
        <v>2.5</v>
      </c>
      <c r="Y114" s="18">
        <f t="shared" si="31"/>
        <v>125</v>
      </c>
      <c r="Z114" s="18">
        <f t="shared" si="32"/>
        <v>1250</v>
      </c>
      <c r="AA114" s="18">
        <f>SUM(Z$2:Z114)</f>
        <v>78375</v>
      </c>
      <c r="AB114" s="18">
        <f t="shared" si="33"/>
        <v>699.7767857142857</v>
      </c>
    </row>
    <row r="115" spans="1:29" ht="12.75">
      <c r="A115" s="11">
        <f t="shared" si="18"/>
        <v>-6.000000000000001</v>
      </c>
      <c r="B115" s="11">
        <f t="shared" si="19"/>
        <v>-4.200000000000001</v>
      </c>
      <c r="C115" s="11">
        <v>-0.30000000000000004</v>
      </c>
      <c r="D115" s="11">
        <v>-0.30000000000000004</v>
      </c>
      <c r="E115" s="11">
        <f t="shared" si="34"/>
        <v>9.35589456045373</v>
      </c>
      <c r="F115" s="12">
        <f t="shared" si="20"/>
        <v>240.35000000000002</v>
      </c>
      <c r="G115" s="12">
        <f t="shared" si="21"/>
        <v>300.50000000000006</v>
      </c>
      <c r="H115" s="11">
        <v>113</v>
      </c>
      <c r="I115" s="13">
        <f t="shared" si="22"/>
        <v>0</v>
      </c>
      <c r="J115" s="11">
        <f>SUM(I$3:I115)</f>
        <v>70</v>
      </c>
      <c r="K115" s="12">
        <f t="shared" si="23"/>
        <v>61.94690265486725</v>
      </c>
      <c r="L115" s="11">
        <f t="shared" si="24"/>
        <v>0</v>
      </c>
      <c r="M115" s="11">
        <f t="shared" si="25"/>
        <v>-0.30000000000000004</v>
      </c>
      <c r="N115" s="11">
        <f>SUM(L$3:L115)</f>
        <v>24.025</v>
      </c>
      <c r="O115" s="11">
        <f>SUM(M$3:M115)</f>
        <v>-14.000000000000002</v>
      </c>
      <c r="P115" s="12">
        <f t="shared" si="35"/>
        <v>1.7160714285714282</v>
      </c>
      <c r="Q115" s="12">
        <f t="shared" si="26"/>
        <v>324.0120993487081</v>
      </c>
      <c r="R115" s="11">
        <v>0</v>
      </c>
      <c r="S115" s="11">
        <f t="shared" si="27"/>
        <v>0</v>
      </c>
      <c r="T115" s="11">
        <f t="shared" si="28"/>
        <v>-0.30000000000000004</v>
      </c>
      <c r="U115" s="16">
        <v>41565</v>
      </c>
      <c r="V115" s="17">
        <v>174.39</v>
      </c>
      <c r="W115" s="18">
        <f t="shared" si="29"/>
        <v>-5.2317</v>
      </c>
      <c r="X115" s="11">
        <f t="shared" si="30"/>
        <v>-5.25</v>
      </c>
      <c r="Y115" s="18">
        <f t="shared" si="31"/>
        <v>-262.5</v>
      </c>
      <c r="Z115" s="18">
        <f t="shared" si="32"/>
        <v>-2625</v>
      </c>
      <c r="AA115" s="18">
        <f>SUM(Z$2:Z115)</f>
        <v>75750</v>
      </c>
      <c r="AB115" s="18">
        <f t="shared" si="33"/>
        <v>670.3539823008849</v>
      </c>
      <c r="AC115" s="15" t="s">
        <v>29</v>
      </c>
    </row>
    <row r="116" spans="1:29" ht="12.75">
      <c r="A116" s="11">
        <f t="shared" si="18"/>
        <v>-0.6</v>
      </c>
      <c r="B116" s="11">
        <f t="shared" si="19"/>
        <v>-0.42</v>
      </c>
      <c r="C116" s="11">
        <v>-0.03</v>
      </c>
      <c r="D116" s="11">
        <v>-0.03</v>
      </c>
      <c r="E116" s="11">
        <f t="shared" si="34"/>
        <v>9.325894560453731</v>
      </c>
      <c r="F116" s="12">
        <f t="shared" si="20"/>
        <v>239.93000000000004</v>
      </c>
      <c r="G116" s="12">
        <f t="shared" si="21"/>
        <v>299.90000000000003</v>
      </c>
      <c r="H116" s="11">
        <v>114</v>
      </c>
      <c r="I116" s="13">
        <f t="shared" si="22"/>
        <v>0</v>
      </c>
      <c r="J116" s="11">
        <f>SUM(I$3:I116)</f>
        <v>70</v>
      </c>
      <c r="K116" s="12">
        <f t="shared" si="23"/>
        <v>61.40350877192983</v>
      </c>
      <c r="L116" s="11">
        <f t="shared" si="24"/>
        <v>0</v>
      </c>
      <c r="M116" s="11">
        <f t="shared" si="25"/>
        <v>-0.03</v>
      </c>
      <c r="N116" s="11">
        <f>SUM(L$3:L116)</f>
        <v>24.025</v>
      </c>
      <c r="O116" s="11">
        <f>SUM(M$3:M116)</f>
        <v>-14.030000000000001</v>
      </c>
      <c r="P116" s="12">
        <f t="shared" si="35"/>
        <v>1.7124019957234495</v>
      </c>
      <c r="Q116" s="12">
        <f t="shared" si="26"/>
        <v>322.6512485314435</v>
      </c>
      <c r="R116" s="11">
        <v>0</v>
      </c>
      <c r="S116" s="11">
        <f t="shared" si="27"/>
        <v>0</v>
      </c>
      <c r="T116" s="11">
        <f t="shared" si="28"/>
        <v>-0.03</v>
      </c>
      <c r="U116" s="16">
        <v>41565</v>
      </c>
      <c r="V116" s="17">
        <v>174.39</v>
      </c>
      <c r="W116" s="18">
        <f t="shared" si="29"/>
        <v>-0.5231699999999999</v>
      </c>
      <c r="X116" s="11">
        <f t="shared" si="30"/>
        <v>-0.5</v>
      </c>
      <c r="Y116" s="18">
        <f t="shared" si="31"/>
        <v>-25</v>
      </c>
      <c r="Z116" s="18">
        <f t="shared" si="32"/>
        <v>-250</v>
      </c>
      <c r="AA116" s="18">
        <f>SUM(Z$2:Z116)</f>
        <v>75500</v>
      </c>
      <c r="AB116" s="18">
        <f t="shared" si="33"/>
        <v>662.280701754386</v>
      </c>
      <c r="AC116" s="15" t="s">
        <v>35</v>
      </c>
    </row>
    <row r="117" spans="1:28" ht="12.75">
      <c r="A117" s="11">
        <f t="shared" si="18"/>
        <v>6.800000000000001</v>
      </c>
      <c r="B117" s="11">
        <f t="shared" si="19"/>
        <v>4.760000000000001</v>
      </c>
      <c r="C117" s="11">
        <v>0.34</v>
      </c>
      <c r="D117" s="11">
        <v>0.34</v>
      </c>
      <c r="E117" s="11">
        <f t="shared" si="34"/>
        <v>9.665894560453731</v>
      </c>
      <c r="F117" s="12">
        <f t="shared" si="20"/>
        <v>244.69000000000003</v>
      </c>
      <c r="G117" s="12">
        <f t="shared" si="21"/>
        <v>306.70000000000005</v>
      </c>
      <c r="H117" s="11">
        <v>115</v>
      </c>
      <c r="I117" s="13">
        <f t="shared" si="22"/>
        <v>1</v>
      </c>
      <c r="J117" s="11">
        <f>SUM(I$3:I117)</f>
        <v>71</v>
      </c>
      <c r="K117" s="12">
        <f t="shared" si="23"/>
        <v>61.73913043478261</v>
      </c>
      <c r="L117" s="11">
        <f t="shared" si="24"/>
        <v>0.34</v>
      </c>
      <c r="M117" s="11">
        <f t="shared" si="25"/>
        <v>0</v>
      </c>
      <c r="N117" s="11">
        <f>SUM(L$3:L117)</f>
        <v>24.365</v>
      </c>
      <c r="O117" s="11">
        <f>SUM(M$3:M117)</f>
        <v>-14.030000000000001</v>
      </c>
      <c r="P117" s="12">
        <f t="shared" si="35"/>
        <v>1.7366357804704202</v>
      </c>
      <c r="Q117" s="12">
        <f t="shared" si="26"/>
        <v>338.0094479615403</v>
      </c>
      <c r="R117" s="11">
        <v>0</v>
      </c>
      <c r="S117" s="11">
        <f t="shared" si="27"/>
        <v>0</v>
      </c>
      <c r="T117" s="11">
        <f t="shared" si="28"/>
        <v>0.34</v>
      </c>
      <c r="U117" s="16">
        <v>41569</v>
      </c>
      <c r="V117" s="17">
        <v>175.41</v>
      </c>
      <c r="W117" s="18">
        <f t="shared" si="29"/>
        <v>5.96394</v>
      </c>
      <c r="X117" s="11">
        <f t="shared" si="30"/>
        <v>6</v>
      </c>
      <c r="Y117" s="18">
        <f t="shared" si="31"/>
        <v>300</v>
      </c>
      <c r="Z117" s="18">
        <f t="shared" si="32"/>
        <v>3000</v>
      </c>
      <c r="AA117" s="18">
        <f>SUM(Z$2:Z117)</f>
        <v>78500</v>
      </c>
      <c r="AB117" s="18">
        <f t="shared" si="33"/>
        <v>682.6086956521739</v>
      </c>
    </row>
    <row r="118" spans="1:29" ht="12.75">
      <c r="A118" s="11">
        <f t="shared" si="18"/>
        <v>10.4</v>
      </c>
      <c r="B118" s="11">
        <f t="shared" si="19"/>
        <v>7.28</v>
      </c>
      <c r="C118" s="11">
        <v>0.52</v>
      </c>
      <c r="D118" s="11">
        <v>0.52</v>
      </c>
      <c r="E118" s="11">
        <f t="shared" si="34"/>
        <v>10.18589456045373</v>
      </c>
      <c r="F118" s="12">
        <f t="shared" si="20"/>
        <v>251.97000000000003</v>
      </c>
      <c r="G118" s="12">
        <f t="shared" si="21"/>
        <v>317.1</v>
      </c>
      <c r="H118" s="11">
        <v>116</v>
      </c>
      <c r="I118" s="13">
        <f t="shared" si="22"/>
        <v>1</v>
      </c>
      <c r="J118" s="11">
        <f>SUM(I$3:I118)</f>
        <v>72</v>
      </c>
      <c r="K118" s="12">
        <f t="shared" si="23"/>
        <v>62.06896551724138</v>
      </c>
      <c r="L118" s="11">
        <f t="shared" si="24"/>
        <v>0.52</v>
      </c>
      <c r="M118" s="11">
        <f t="shared" si="25"/>
        <v>0</v>
      </c>
      <c r="N118" s="11">
        <f>SUM(L$3:L118)</f>
        <v>24.884999999999998</v>
      </c>
      <c r="O118" s="11">
        <f>SUM(M$3:M118)</f>
        <v>-14.030000000000001</v>
      </c>
      <c r="P118" s="12">
        <f t="shared" si="35"/>
        <v>1.7736992159657874</v>
      </c>
      <c r="Q118" s="12">
        <f t="shared" si="26"/>
        <v>362.6165357731404</v>
      </c>
      <c r="R118" s="11">
        <v>0</v>
      </c>
      <c r="S118" s="11">
        <f t="shared" si="27"/>
        <v>0</v>
      </c>
      <c r="T118" s="11">
        <f t="shared" si="28"/>
        <v>0.52</v>
      </c>
      <c r="U118" s="16">
        <v>41596</v>
      </c>
      <c r="V118" s="17">
        <v>179.42</v>
      </c>
      <c r="W118" s="18">
        <f t="shared" si="29"/>
        <v>9.32984</v>
      </c>
      <c r="X118" s="11">
        <f t="shared" si="30"/>
        <v>9.25</v>
      </c>
      <c r="Y118" s="18">
        <f t="shared" si="31"/>
        <v>462.5</v>
      </c>
      <c r="Z118" s="18">
        <f t="shared" si="32"/>
        <v>4625</v>
      </c>
      <c r="AA118" s="18">
        <f>SUM(Z$2:Z118)</f>
        <v>83125</v>
      </c>
      <c r="AB118" s="18">
        <f t="shared" si="33"/>
        <v>716.5948275862069</v>
      </c>
      <c r="AC118" s="15" t="s">
        <v>29</v>
      </c>
    </row>
    <row r="119" spans="1:28" ht="12.75">
      <c r="A119" s="11">
        <f t="shared" si="18"/>
        <v>-1</v>
      </c>
      <c r="B119" s="11">
        <f t="shared" si="19"/>
        <v>-0.7000000000000001</v>
      </c>
      <c r="C119" s="11">
        <v>-0.05</v>
      </c>
      <c r="D119" s="11">
        <v>-0.05</v>
      </c>
      <c r="E119" s="11">
        <f t="shared" si="34"/>
        <v>10.13589456045373</v>
      </c>
      <c r="F119" s="12">
        <f t="shared" si="20"/>
        <v>251.27000000000004</v>
      </c>
      <c r="G119" s="12">
        <f t="shared" si="21"/>
        <v>316.1</v>
      </c>
      <c r="H119" s="11">
        <v>117</v>
      </c>
      <c r="I119" s="13">
        <f t="shared" si="22"/>
        <v>0</v>
      </c>
      <c r="J119" s="11">
        <f>SUM(I$3:I119)</f>
        <v>72</v>
      </c>
      <c r="K119" s="12">
        <f t="shared" si="23"/>
        <v>61.53846153846154</v>
      </c>
      <c r="L119" s="11">
        <f t="shared" si="24"/>
        <v>0</v>
      </c>
      <c r="M119" s="11">
        <f t="shared" si="25"/>
        <v>-0.05</v>
      </c>
      <c r="N119" s="11">
        <f>SUM(L$3:L119)</f>
        <v>24.884999999999998</v>
      </c>
      <c r="O119" s="11">
        <f>SUM(M$3:M119)</f>
        <v>-14.080000000000002</v>
      </c>
      <c r="P119" s="12">
        <f t="shared" si="35"/>
        <v>1.767400568181818</v>
      </c>
      <c r="Q119" s="12">
        <f t="shared" si="26"/>
        <v>360.07822002272843</v>
      </c>
      <c r="R119" s="11">
        <v>1</v>
      </c>
      <c r="S119" s="11">
        <f t="shared" si="27"/>
        <v>-0.05</v>
      </c>
      <c r="T119" s="11">
        <f t="shared" si="28"/>
        <v>0</v>
      </c>
      <c r="U119" s="16">
        <v>41596</v>
      </c>
      <c r="V119" s="17">
        <v>179.42</v>
      </c>
      <c r="W119" s="18">
        <f t="shared" si="29"/>
        <v>-0.8971000000000001</v>
      </c>
      <c r="X119" s="11">
        <f t="shared" si="30"/>
        <v>-1</v>
      </c>
      <c r="Y119" s="18">
        <f t="shared" si="31"/>
        <v>-50</v>
      </c>
      <c r="Z119" s="18">
        <f t="shared" si="32"/>
        <v>-500</v>
      </c>
      <c r="AA119" s="18">
        <f>SUM(Z$2:Z119)</f>
        <v>82625</v>
      </c>
      <c r="AB119" s="18">
        <f t="shared" si="33"/>
        <v>706.1965811965812</v>
      </c>
    </row>
    <row r="120" spans="1:29" ht="12.75">
      <c r="A120" s="11">
        <f t="shared" si="18"/>
        <v>-3.4000000000000004</v>
      </c>
      <c r="B120" s="11">
        <f t="shared" si="19"/>
        <v>-2.3800000000000003</v>
      </c>
      <c r="C120" s="11">
        <v>-0.17</v>
      </c>
      <c r="D120" s="11">
        <v>-0.17</v>
      </c>
      <c r="E120" s="11">
        <f t="shared" si="34"/>
        <v>9.96589456045373</v>
      </c>
      <c r="F120" s="12">
        <f t="shared" si="20"/>
        <v>248.89000000000004</v>
      </c>
      <c r="G120" s="12">
        <f t="shared" si="21"/>
        <v>312.70000000000005</v>
      </c>
      <c r="H120" s="11">
        <v>118</v>
      </c>
      <c r="I120" s="13">
        <f t="shared" si="22"/>
        <v>0</v>
      </c>
      <c r="J120" s="11">
        <f>SUM(I$3:I120)</f>
        <v>72</v>
      </c>
      <c r="K120" s="12">
        <f t="shared" si="23"/>
        <v>61.016949152542374</v>
      </c>
      <c r="L120" s="11">
        <f t="shared" si="24"/>
        <v>0</v>
      </c>
      <c r="M120" s="11">
        <f t="shared" si="25"/>
        <v>-0.17</v>
      </c>
      <c r="N120" s="11">
        <f>SUM(L$3:L120)</f>
        <v>24.884999999999998</v>
      </c>
      <c r="O120" s="11">
        <f>SUM(M$3:M120)</f>
        <v>-14.250000000000002</v>
      </c>
      <c r="P120" s="12">
        <f t="shared" si="35"/>
        <v>1.7463157894736838</v>
      </c>
      <c r="Q120" s="12">
        <f t="shared" si="26"/>
        <v>351.50835838618747</v>
      </c>
      <c r="R120" s="11">
        <v>1</v>
      </c>
      <c r="S120" s="11">
        <f t="shared" si="27"/>
        <v>-0.17</v>
      </c>
      <c r="T120" s="11">
        <f t="shared" si="28"/>
        <v>0</v>
      </c>
      <c r="U120" s="16">
        <v>41597</v>
      </c>
      <c r="V120" s="17">
        <v>179.03</v>
      </c>
      <c r="W120" s="18">
        <f t="shared" si="29"/>
        <v>-3.04351</v>
      </c>
      <c r="X120" s="11">
        <f t="shared" si="30"/>
        <v>-3</v>
      </c>
      <c r="Y120" s="18">
        <f t="shared" si="31"/>
        <v>-150</v>
      </c>
      <c r="Z120" s="18">
        <f t="shared" si="32"/>
        <v>-1500</v>
      </c>
      <c r="AA120" s="18">
        <f>SUM(Z$2:Z120)</f>
        <v>81125</v>
      </c>
      <c r="AB120" s="18">
        <f t="shared" si="33"/>
        <v>687.5</v>
      </c>
      <c r="AC120" s="15" t="s">
        <v>29</v>
      </c>
    </row>
    <row r="121" spans="1:28" ht="12.75">
      <c r="A121" s="11">
        <f t="shared" si="18"/>
        <v>-7.199999999999999</v>
      </c>
      <c r="B121" s="11">
        <f t="shared" si="19"/>
        <v>-5.04</v>
      </c>
      <c r="C121" s="11">
        <v>-0.36</v>
      </c>
      <c r="D121" s="11">
        <v>-0.36</v>
      </c>
      <c r="E121" s="11">
        <f t="shared" si="34"/>
        <v>9.60589456045373</v>
      </c>
      <c r="F121" s="12">
        <f t="shared" si="20"/>
        <v>243.85000000000005</v>
      </c>
      <c r="G121" s="12">
        <f t="shared" si="21"/>
        <v>305.50000000000006</v>
      </c>
      <c r="H121" s="11">
        <v>119</v>
      </c>
      <c r="I121" s="13">
        <f t="shared" si="22"/>
        <v>0</v>
      </c>
      <c r="J121" s="11">
        <f>SUM(I$3:I121)</f>
        <v>72</v>
      </c>
      <c r="K121" s="12">
        <f t="shared" si="23"/>
        <v>60.50420168067227</v>
      </c>
      <c r="L121" s="11">
        <f t="shared" si="24"/>
        <v>0</v>
      </c>
      <c r="M121" s="11">
        <f t="shared" si="25"/>
        <v>-0.36</v>
      </c>
      <c r="N121" s="11">
        <f>SUM(L$3:L121)</f>
        <v>24.884999999999998</v>
      </c>
      <c r="O121" s="11">
        <f>SUM(M$3:M121)</f>
        <v>-14.610000000000001</v>
      </c>
      <c r="P121" s="12">
        <f t="shared" si="35"/>
        <v>1.7032854209445583</v>
      </c>
      <c r="Q121" s="12">
        <f t="shared" si="26"/>
        <v>333.7923371235236</v>
      </c>
      <c r="R121" s="11">
        <v>1</v>
      </c>
      <c r="S121" s="11">
        <f t="shared" si="27"/>
        <v>-0.36</v>
      </c>
      <c r="T121" s="11">
        <f t="shared" si="28"/>
        <v>0</v>
      </c>
      <c r="U121" s="16">
        <v>41611</v>
      </c>
      <c r="V121" s="17">
        <v>179.75</v>
      </c>
      <c r="W121" s="18">
        <f t="shared" si="29"/>
        <v>-6.470999999999999</v>
      </c>
      <c r="X121" s="11">
        <f t="shared" si="30"/>
        <v>-6.5</v>
      </c>
      <c r="Y121" s="18">
        <f t="shared" si="31"/>
        <v>-325</v>
      </c>
      <c r="Z121" s="18">
        <f t="shared" si="32"/>
        <v>-3250</v>
      </c>
      <c r="AA121" s="18">
        <f>SUM(Z$2:Z121)</f>
        <v>77875</v>
      </c>
      <c r="AB121" s="18">
        <f t="shared" si="33"/>
        <v>654.4117647058823</v>
      </c>
    </row>
    <row r="122" spans="1:28" ht="12.75">
      <c r="A122" s="11">
        <f t="shared" si="18"/>
        <v>-3.5999999999999996</v>
      </c>
      <c r="B122" s="11">
        <f t="shared" si="19"/>
        <v>-2.52</v>
      </c>
      <c r="C122" s="11">
        <v>-0.18</v>
      </c>
      <c r="D122" s="11">
        <v>-0.18</v>
      </c>
      <c r="E122" s="11">
        <f t="shared" si="34"/>
        <v>9.425894560453731</v>
      </c>
      <c r="F122" s="12">
        <f t="shared" si="20"/>
        <v>241.33000000000004</v>
      </c>
      <c r="G122" s="12">
        <f t="shared" si="21"/>
        <v>301.90000000000003</v>
      </c>
      <c r="H122" s="11">
        <v>120</v>
      </c>
      <c r="I122" s="13">
        <f t="shared" si="22"/>
        <v>0</v>
      </c>
      <c r="J122" s="11">
        <f>SUM(I$3:I122)</f>
        <v>72</v>
      </c>
      <c r="K122" s="12">
        <f t="shared" si="23"/>
        <v>60</v>
      </c>
      <c r="L122" s="11">
        <f t="shared" si="24"/>
        <v>0</v>
      </c>
      <c r="M122" s="11">
        <f t="shared" si="25"/>
        <v>-0.18</v>
      </c>
      <c r="N122" s="11">
        <f>SUM(L$3:L122)</f>
        <v>24.884999999999998</v>
      </c>
      <c r="O122" s="11">
        <f>SUM(M$3:M122)</f>
        <v>-14.790000000000001</v>
      </c>
      <c r="P122" s="12">
        <f t="shared" si="35"/>
        <v>1.6825557809330627</v>
      </c>
      <c r="Q122" s="12">
        <f t="shared" si="26"/>
        <v>325.3807702280108</v>
      </c>
      <c r="R122" s="11">
        <v>1</v>
      </c>
      <c r="S122" s="11">
        <f t="shared" si="27"/>
        <v>-0.18</v>
      </c>
      <c r="T122" s="11">
        <f t="shared" si="28"/>
        <v>0</v>
      </c>
      <c r="U122" s="16">
        <v>41612</v>
      </c>
      <c r="V122" s="17">
        <v>179.73</v>
      </c>
      <c r="W122" s="18">
        <f t="shared" si="29"/>
        <v>-3.23514</v>
      </c>
      <c r="X122" s="11">
        <f t="shared" si="30"/>
        <v>-3.25</v>
      </c>
      <c r="Y122" s="18">
        <f t="shared" si="31"/>
        <v>-162.5</v>
      </c>
      <c r="Z122" s="18">
        <f t="shared" si="32"/>
        <v>-1625</v>
      </c>
      <c r="AA122" s="18">
        <f>SUM(Z$2:Z122)</f>
        <v>76250</v>
      </c>
      <c r="AB122" s="18">
        <f t="shared" si="33"/>
        <v>635.4166666666666</v>
      </c>
    </row>
    <row r="123" spans="1:28" ht="12.75">
      <c r="A123" s="11">
        <f t="shared" si="18"/>
        <v>20.2</v>
      </c>
      <c r="B123" s="11">
        <f t="shared" si="19"/>
        <v>14.14</v>
      </c>
      <c r="C123" s="11">
        <v>1.01</v>
      </c>
      <c r="D123" s="11">
        <v>1.01</v>
      </c>
      <c r="E123" s="11">
        <f t="shared" si="34"/>
        <v>10.43589456045373</v>
      </c>
      <c r="F123" s="12">
        <f t="shared" si="20"/>
        <v>255.47000000000003</v>
      </c>
      <c r="G123" s="12">
        <f t="shared" si="21"/>
        <v>322.1</v>
      </c>
      <c r="H123" s="11">
        <v>121</v>
      </c>
      <c r="I123" s="13">
        <f t="shared" si="22"/>
        <v>1</v>
      </c>
      <c r="J123" s="11">
        <f>SUM(I$3:I123)</f>
        <v>73</v>
      </c>
      <c r="K123" s="12">
        <f t="shared" si="23"/>
        <v>60.33057851239669</v>
      </c>
      <c r="L123" s="11">
        <f t="shared" si="24"/>
        <v>1.01</v>
      </c>
      <c r="M123" s="11">
        <f t="shared" si="25"/>
        <v>0</v>
      </c>
      <c r="N123" s="11">
        <f>SUM(L$3:L123)</f>
        <v>25.895</v>
      </c>
      <c r="O123" s="11">
        <f>SUM(M$3:M123)</f>
        <v>-14.790000000000001</v>
      </c>
      <c r="P123" s="12">
        <f t="shared" si="35"/>
        <v>1.7508451656524677</v>
      </c>
      <c r="Q123" s="12">
        <f t="shared" si="26"/>
        <v>371.38961113825155</v>
      </c>
      <c r="R123" s="11">
        <v>1</v>
      </c>
      <c r="S123" s="11">
        <f t="shared" si="27"/>
        <v>1.01</v>
      </c>
      <c r="T123" s="11">
        <f t="shared" si="28"/>
        <v>0</v>
      </c>
      <c r="U123" s="16">
        <v>41613</v>
      </c>
      <c r="V123" s="17">
        <v>178.94</v>
      </c>
      <c r="W123" s="18">
        <f t="shared" si="29"/>
        <v>18.07294</v>
      </c>
      <c r="X123" s="11">
        <f t="shared" si="30"/>
        <v>18</v>
      </c>
      <c r="Y123" s="18">
        <f t="shared" si="31"/>
        <v>900</v>
      </c>
      <c r="Z123" s="18">
        <f t="shared" si="32"/>
        <v>9000</v>
      </c>
      <c r="AA123" s="18">
        <f>SUM(Z$2:Z123)</f>
        <v>85250</v>
      </c>
      <c r="AB123" s="18">
        <f t="shared" si="33"/>
        <v>704.5454545454545</v>
      </c>
    </row>
    <row r="124" spans="1:28" ht="12.75">
      <c r="A124" s="11">
        <f t="shared" si="18"/>
        <v>4.8</v>
      </c>
      <c r="B124" s="11">
        <f t="shared" si="19"/>
        <v>3.36</v>
      </c>
      <c r="C124" s="11">
        <v>0.24</v>
      </c>
      <c r="D124" s="11">
        <v>0.24</v>
      </c>
      <c r="E124" s="11">
        <f t="shared" si="34"/>
        <v>10.675894560453731</v>
      </c>
      <c r="F124" s="12">
        <f t="shared" si="20"/>
        <v>258.83000000000004</v>
      </c>
      <c r="G124" s="12">
        <f t="shared" si="21"/>
        <v>326.90000000000003</v>
      </c>
      <c r="H124" s="11">
        <v>122</v>
      </c>
      <c r="I124" s="13">
        <f t="shared" si="22"/>
        <v>1</v>
      </c>
      <c r="J124" s="11">
        <f>SUM(I$3:I124)</f>
        <v>74</v>
      </c>
      <c r="K124" s="12">
        <f t="shared" si="23"/>
        <v>60.65573770491803</v>
      </c>
      <c r="L124" s="11">
        <f t="shared" si="24"/>
        <v>0.24</v>
      </c>
      <c r="M124" s="11">
        <f t="shared" si="25"/>
        <v>0</v>
      </c>
      <c r="N124" s="11">
        <f>SUM(L$3:L124)</f>
        <v>26.134999999999998</v>
      </c>
      <c r="O124" s="11">
        <f>SUM(M$3:M124)</f>
        <v>-14.790000000000001</v>
      </c>
      <c r="P124" s="12">
        <f t="shared" si="35"/>
        <v>1.767072346179851</v>
      </c>
      <c r="Q124" s="12">
        <f t="shared" si="26"/>
        <v>383.8683020724968</v>
      </c>
      <c r="R124" s="11">
        <v>0</v>
      </c>
      <c r="S124" s="11">
        <f t="shared" si="27"/>
        <v>0</v>
      </c>
      <c r="T124" s="11">
        <f t="shared" si="28"/>
        <v>0.24</v>
      </c>
      <c r="U124" s="16">
        <v>41617</v>
      </c>
      <c r="V124" s="17">
        <v>181.4</v>
      </c>
      <c r="W124" s="18">
        <f t="shared" si="29"/>
        <v>4.3536</v>
      </c>
      <c r="X124" s="11">
        <f t="shared" si="30"/>
        <v>4.25</v>
      </c>
      <c r="Y124" s="18">
        <f t="shared" si="31"/>
        <v>212.5</v>
      </c>
      <c r="Z124" s="18">
        <f t="shared" si="32"/>
        <v>2125</v>
      </c>
      <c r="AA124" s="18">
        <f>SUM(Z$2:Z124)</f>
        <v>87375</v>
      </c>
      <c r="AB124" s="18">
        <f t="shared" si="33"/>
        <v>716.188524590164</v>
      </c>
    </row>
    <row r="125" spans="1:28" ht="12.75">
      <c r="A125" s="11">
        <f t="shared" si="18"/>
        <v>4.4</v>
      </c>
      <c r="B125" s="11">
        <f t="shared" si="19"/>
        <v>3.08</v>
      </c>
      <c r="C125" s="11">
        <v>0.22</v>
      </c>
      <c r="D125" s="11">
        <v>0.22</v>
      </c>
      <c r="E125" s="11">
        <f t="shared" si="34"/>
        <v>10.895894560453732</v>
      </c>
      <c r="F125" s="12">
        <f t="shared" si="20"/>
        <v>261.91</v>
      </c>
      <c r="G125" s="12">
        <f t="shared" si="21"/>
        <v>331.3</v>
      </c>
      <c r="H125" s="11">
        <v>123</v>
      </c>
      <c r="I125" s="13">
        <f t="shared" si="22"/>
        <v>1</v>
      </c>
      <c r="J125" s="11">
        <f>SUM(I$3:I125)</f>
        <v>75</v>
      </c>
      <c r="K125" s="12">
        <f t="shared" si="23"/>
        <v>60.97560975609756</v>
      </c>
      <c r="L125" s="11">
        <f t="shared" si="24"/>
        <v>0.22</v>
      </c>
      <c r="M125" s="11">
        <f t="shared" si="25"/>
        <v>0</v>
      </c>
      <c r="N125" s="11">
        <f>SUM(L$3:L125)</f>
        <v>26.354999999999997</v>
      </c>
      <c r="O125" s="11">
        <f>SUM(M$3:M125)</f>
        <v>-14.790000000000001</v>
      </c>
      <c r="P125" s="12">
        <f t="shared" si="35"/>
        <v>1.7819472616632857</v>
      </c>
      <c r="Q125" s="12">
        <f t="shared" si="26"/>
        <v>395.6914457763297</v>
      </c>
      <c r="R125" s="11">
        <v>1</v>
      </c>
      <c r="S125" s="11">
        <f t="shared" si="27"/>
        <v>0.22</v>
      </c>
      <c r="T125" s="11">
        <f t="shared" si="28"/>
        <v>0</v>
      </c>
      <c r="U125" s="16">
        <v>41620</v>
      </c>
      <c r="V125" s="17">
        <v>178.13</v>
      </c>
      <c r="W125" s="18">
        <f t="shared" si="29"/>
        <v>3.9188600000000005</v>
      </c>
      <c r="X125" s="11">
        <f t="shared" si="30"/>
        <v>4</v>
      </c>
      <c r="Y125" s="18">
        <f t="shared" si="31"/>
        <v>200</v>
      </c>
      <c r="Z125" s="18">
        <f t="shared" si="32"/>
        <v>2000</v>
      </c>
      <c r="AA125" s="18">
        <f>SUM(Z$2:Z125)</f>
        <v>89375</v>
      </c>
      <c r="AB125" s="18">
        <f t="shared" si="33"/>
        <v>726.6260162601626</v>
      </c>
    </row>
    <row r="126" spans="1:29" ht="12.75">
      <c r="A126" s="11">
        <f t="shared" si="18"/>
        <v>-14.399999999999999</v>
      </c>
      <c r="B126" s="11">
        <f t="shared" si="19"/>
        <v>-10.08</v>
      </c>
      <c r="C126" s="11">
        <v>-0.72</v>
      </c>
      <c r="D126" s="11">
        <v>0.47</v>
      </c>
      <c r="E126" s="11">
        <f t="shared" si="34"/>
        <v>11.365894560453732</v>
      </c>
      <c r="F126" s="12">
        <f t="shared" si="20"/>
        <v>251.83</v>
      </c>
      <c r="G126" s="12">
        <f t="shared" si="21"/>
        <v>316.90000000000003</v>
      </c>
      <c r="H126" s="11">
        <v>124</v>
      </c>
      <c r="I126" s="13">
        <f t="shared" si="22"/>
        <v>0</v>
      </c>
      <c r="J126" s="11">
        <f>SUM(I$3:I126)</f>
        <v>75</v>
      </c>
      <c r="K126" s="12">
        <f t="shared" si="23"/>
        <v>60.483870967741936</v>
      </c>
      <c r="L126" s="11">
        <f t="shared" si="24"/>
        <v>0</v>
      </c>
      <c r="M126" s="11">
        <f t="shared" si="25"/>
        <v>-0.72</v>
      </c>
      <c r="N126" s="11">
        <f>SUM(L$3:L126)</f>
        <v>26.354999999999997</v>
      </c>
      <c r="O126" s="11">
        <f>SUM(M$3:M126)</f>
        <v>-15.510000000000002</v>
      </c>
      <c r="P126" s="12">
        <f t="shared" si="35"/>
        <v>1.699226305609284</v>
      </c>
      <c r="Q126" s="12">
        <f t="shared" si="26"/>
        <v>355.80574804207566</v>
      </c>
      <c r="R126" s="11">
        <v>1</v>
      </c>
      <c r="S126" s="11">
        <f t="shared" si="27"/>
        <v>-0.72</v>
      </c>
      <c r="T126" s="11">
        <f t="shared" si="28"/>
        <v>0</v>
      </c>
      <c r="U126" s="16">
        <v>41621</v>
      </c>
      <c r="V126" s="17">
        <v>178.11</v>
      </c>
      <c r="W126" s="18">
        <f t="shared" si="29"/>
        <v>-12.823920000000001</v>
      </c>
      <c r="X126" s="11">
        <f t="shared" si="30"/>
        <v>-12.75</v>
      </c>
      <c r="Y126" s="18">
        <f t="shared" si="31"/>
        <v>-637.5</v>
      </c>
      <c r="Z126" s="18">
        <f t="shared" si="32"/>
        <v>-6375</v>
      </c>
      <c r="AA126" s="18">
        <f>SUM(Z$2:Z126)</f>
        <v>83000</v>
      </c>
      <c r="AB126" s="18">
        <f t="shared" si="33"/>
        <v>669.3548387096774</v>
      </c>
      <c r="AC126" s="15" t="s">
        <v>36</v>
      </c>
    </row>
    <row r="127" spans="1:28" ht="12.75">
      <c r="A127" s="11">
        <f t="shared" si="18"/>
        <v>1.7999999999999998</v>
      </c>
      <c r="B127" s="11">
        <f t="shared" si="19"/>
        <v>1.26</v>
      </c>
      <c r="C127" s="11">
        <v>0.09</v>
      </c>
      <c r="D127" s="11">
        <v>0.09</v>
      </c>
      <c r="E127" s="11">
        <f t="shared" si="34"/>
        <v>11.455894560453732</v>
      </c>
      <c r="F127" s="12">
        <f t="shared" si="20"/>
        <v>253.09</v>
      </c>
      <c r="G127" s="12">
        <f t="shared" si="21"/>
        <v>318.70000000000005</v>
      </c>
      <c r="H127" s="11">
        <v>125</v>
      </c>
      <c r="I127" s="13">
        <f t="shared" si="22"/>
        <v>1</v>
      </c>
      <c r="J127" s="11">
        <f>SUM(I$3:I127)</f>
        <v>76</v>
      </c>
      <c r="K127" s="12">
        <f t="shared" si="23"/>
        <v>60.8</v>
      </c>
      <c r="L127" s="11">
        <f t="shared" si="24"/>
        <v>0.09</v>
      </c>
      <c r="M127" s="11">
        <f t="shared" si="25"/>
        <v>0</v>
      </c>
      <c r="N127" s="11">
        <f>SUM(L$3:L127)</f>
        <v>26.444999999999997</v>
      </c>
      <c r="O127" s="11">
        <f>SUM(M$3:M127)</f>
        <v>-15.510000000000002</v>
      </c>
      <c r="P127" s="12">
        <f t="shared" si="35"/>
        <v>1.7050290135396515</v>
      </c>
      <c r="Q127" s="12">
        <f t="shared" si="26"/>
        <v>360.2889004674058</v>
      </c>
      <c r="R127" s="11">
        <v>1</v>
      </c>
      <c r="S127" s="11">
        <f t="shared" si="27"/>
        <v>0.09</v>
      </c>
      <c r="T127" s="11">
        <f t="shared" si="28"/>
        <v>0</v>
      </c>
      <c r="U127" s="16">
        <v>41624</v>
      </c>
      <c r="V127" s="17">
        <v>179.22</v>
      </c>
      <c r="W127" s="18">
        <f t="shared" si="29"/>
        <v>1.61298</v>
      </c>
      <c r="X127" s="11">
        <f t="shared" si="30"/>
        <v>1.5</v>
      </c>
      <c r="Y127" s="18">
        <f t="shared" si="31"/>
        <v>75</v>
      </c>
      <c r="Z127" s="18">
        <f t="shared" si="32"/>
        <v>750</v>
      </c>
      <c r="AA127" s="18">
        <f>SUM(Z$2:Z127)</f>
        <v>83750</v>
      </c>
      <c r="AB127" s="18">
        <f t="shared" si="33"/>
        <v>670</v>
      </c>
    </row>
    <row r="128" spans="1:28" ht="12.75">
      <c r="A128" s="11">
        <f t="shared" si="18"/>
        <v>3</v>
      </c>
      <c r="B128" s="11">
        <f t="shared" si="19"/>
        <v>2.1</v>
      </c>
      <c r="C128" s="11">
        <v>0.15</v>
      </c>
      <c r="D128" s="11">
        <v>0.15</v>
      </c>
      <c r="E128" s="11">
        <f t="shared" si="34"/>
        <v>11.605894560453732</v>
      </c>
      <c r="F128" s="12">
        <f t="shared" si="20"/>
        <v>255.19</v>
      </c>
      <c r="G128" s="12">
        <f t="shared" si="21"/>
        <v>321.70000000000005</v>
      </c>
      <c r="H128" s="11">
        <v>126</v>
      </c>
      <c r="I128" s="13">
        <f t="shared" si="22"/>
        <v>1</v>
      </c>
      <c r="J128" s="11">
        <f>SUM(I$3:I128)</f>
        <v>77</v>
      </c>
      <c r="K128" s="12">
        <f t="shared" si="23"/>
        <v>61.111111111111114</v>
      </c>
      <c r="L128" s="11">
        <f t="shared" si="24"/>
        <v>0.15</v>
      </c>
      <c r="M128" s="11">
        <f t="shared" si="25"/>
        <v>0</v>
      </c>
      <c r="N128" s="11">
        <f>SUM(L$3:L128)</f>
        <v>26.594999999999995</v>
      </c>
      <c r="O128" s="11">
        <f>SUM(M$3:M128)</f>
        <v>-15.510000000000002</v>
      </c>
      <c r="P128" s="12">
        <f t="shared" si="35"/>
        <v>1.7147001934235973</v>
      </c>
      <c r="Q128" s="12">
        <f t="shared" si="26"/>
        <v>367.8549673772213</v>
      </c>
      <c r="R128" s="11">
        <v>1</v>
      </c>
      <c r="S128" s="11">
        <f t="shared" si="27"/>
        <v>0.15</v>
      </c>
      <c r="T128" s="11">
        <f t="shared" si="28"/>
        <v>0</v>
      </c>
      <c r="U128" s="16">
        <v>41625</v>
      </c>
      <c r="V128" s="17">
        <v>178.65</v>
      </c>
      <c r="W128" s="18">
        <f t="shared" si="29"/>
        <v>2.6797500000000003</v>
      </c>
      <c r="X128" s="11">
        <f t="shared" si="30"/>
        <v>2.75</v>
      </c>
      <c r="Y128" s="18">
        <f t="shared" si="31"/>
        <v>137.5</v>
      </c>
      <c r="Z128" s="18">
        <f t="shared" si="32"/>
        <v>1375</v>
      </c>
      <c r="AA128" s="18">
        <f>SUM(Z$2:Z128)</f>
        <v>85125</v>
      </c>
      <c r="AB128" s="18">
        <f t="shared" si="33"/>
        <v>675.5952380952381</v>
      </c>
    </row>
    <row r="129" spans="1:29" ht="12.75">
      <c r="A129" s="11">
        <f t="shared" si="18"/>
        <v>11</v>
      </c>
      <c r="B129" s="11">
        <f t="shared" si="19"/>
        <v>7.700000000000001</v>
      </c>
      <c r="C129" s="11">
        <v>0.55</v>
      </c>
      <c r="D129" s="11">
        <v>0.55</v>
      </c>
      <c r="E129" s="11">
        <f t="shared" si="34"/>
        <v>12.155894560453733</v>
      </c>
      <c r="F129" s="12">
        <f t="shared" si="20"/>
        <v>262.89</v>
      </c>
      <c r="G129" s="12">
        <f t="shared" si="21"/>
        <v>332.70000000000005</v>
      </c>
      <c r="H129" s="11">
        <v>127</v>
      </c>
      <c r="I129" s="13">
        <f t="shared" si="22"/>
        <v>1</v>
      </c>
      <c r="J129" s="11">
        <f>SUM(I$3:I129)</f>
        <v>78</v>
      </c>
      <c r="K129" s="12">
        <f t="shared" si="23"/>
        <v>61.417322834645674</v>
      </c>
      <c r="L129" s="11">
        <f t="shared" si="24"/>
        <v>0.55</v>
      </c>
      <c r="M129" s="11">
        <f t="shared" si="25"/>
        <v>0</v>
      </c>
      <c r="N129" s="11">
        <f>SUM(L$3:L129)</f>
        <v>27.144999999999996</v>
      </c>
      <c r="O129" s="11">
        <f>SUM(M$3:M129)</f>
        <v>-15.510000000000002</v>
      </c>
      <c r="P129" s="12">
        <f t="shared" si="35"/>
        <v>1.7501611863313986</v>
      </c>
      <c r="Q129" s="12">
        <f t="shared" si="26"/>
        <v>396.17979986526734</v>
      </c>
      <c r="R129" s="11">
        <v>1</v>
      </c>
      <c r="S129" s="11">
        <f t="shared" si="27"/>
        <v>0.55</v>
      </c>
      <c r="T129" s="11">
        <f t="shared" si="28"/>
        <v>0</v>
      </c>
      <c r="U129" s="16">
        <v>41627</v>
      </c>
      <c r="V129" s="17">
        <v>181.49</v>
      </c>
      <c r="W129" s="18">
        <f t="shared" si="29"/>
        <v>9.981950000000001</v>
      </c>
      <c r="X129" s="11">
        <f t="shared" si="30"/>
        <v>10</v>
      </c>
      <c r="Y129" s="18">
        <f t="shared" si="31"/>
        <v>500</v>
      </c>
      <c r="Z129" s="18">
        <f t="shared" si="32"/>
        <v>5000</v>
      </c>
      <c r="AA129" s="18">
        <f>SUM(Z$2:Z129)</f>
        <v>90125</v>
      </c>
      <c r="AB129" s="18">
        <f t="shared" si="33"/>
        <v>709.6456692913385</v>
      </c>
      <c r="AC129" s="15" t="s">
        <v>37</v>
      </c>
    </row>
    <row r="130" spans="1:29" ht="12.75">
      <c r="A130" s="11">
        <f t="shared" si="18"/>
        <v>0.4</v>
      </c>
      <c r="B130" s="11">
        <f t="shared" si="19"/>
        <v>0.28</v>
      </c>
      <c r="C130" s="11">
        <v>0.02</v>
      </c>
      <c r="D130" s="11">
        <v>0.01</v>
      </c>
      <c r="E130" s="11">
        <f t="shared" si="34"/>
        <v>12.165894560453733</v>
      </c>
      <c r="F130" s="12">
        <f t="shared" si="20"/>
        <v>263.16999999999996</v>
      </c>
      <c r="G130" s="12">
        <f t="shared" si="21"/>
        <v>333.1</v>
      </c>
      <c r="H130" s="11">
        <v>128</v>
      </c>
      <c r="I130" s="13">
        <f t="shared" si="22"/>
        <v>1</v>
      </c>
      <c r="J130" s="11">
        <f>SUM(I$3:I130)</f>
        <v>79</v>
      </c>
      <c r="K130" s="12">
        <f t="shared" si="23"/>
        <v>61.71875</v>
      </c>
      <c r="L130" s="11">
        <f t="shared" si="24"/>
        <v>0.02</v>
      </c>
      <c r="M130" s="11">
        <f t="shared" si="25"/>
        <v>0</v>
      </c>
      <c r="N130" s="11">
        <f>SUM(L$3:L130)</f>
        <v>27.164999999999996</v>
      </c>
      <c r="O130" s="11">
        <f>SUM(M$3:M130)</f>
        <v>-15.510000000000002</v>
      </c>
      <c r="P130" s="12">
        <f t="shared" si="35"/>
        <v>1.7514506769825915</v>
      </c>
      <c r="Q130" s="12">
        <f t="shared" si="26"/>
        <v>397.28910330489003</v>
      </c>
      <c r="R130" s="11">
        <v>1</v>
      </c>
      <c r="S130" s="11">
        <f t="shared" si="27"/>
        <v>0.02</v>
      </c>
      <c r="T130" s="11">
        <f t="shared" si="28"/>
        <v>0</v>
      </c>
      <c r="U130" s="16">
        <v>41631</v>
      </c>
      <c r="V130" s="17">
        <v>182.53</v>
      </c>
      <c r="W130" s="18">
        <f t="shared" si="29"/>
        <v>0.36506</v>
      </c>
      <c r="X130" s="11">
        <f t="shared" si="30"/>
        <v>0.25</v>
      </c>
      <c r="Y130" s="18">
        <f t="shared" si="31"/>
        <v>12.5</v>
      </c>
      <c r="Z130" s="18">
        <f t="shared" si="32"/>
        <v>125</v>
      </c>
      <c r="AA130" s="18">
        <f>SUM(Z$2:Z130)</f>
        <v>90250</v>
      </c>
      <c r="AB130" s="18">
        <f t="shared" si="33"/>
        <v>705.078125</v>
      </c>
      <c r="AC130" s="15" t="s">
        <v>35</v>
      </c>
    </row>
    <row r="131" spans="1:28" ht="12.75">
      <c r="A131" s="11">
        <f aca="true" t="shared" si="36" ref="A131:A194">C131*20</f>
        <v>8</v>
      </c>
      <c r="B131" s="11">
        <f aca="true" t="shared" si="37" ref="B131:B194">C131*14</f>
        <v>5.6000000000000005</v>
      </c>
      <c r="C131" s="11">
        <v>0.4</v>
      </c>
      <c r="D131" s="11">
        <v>0.4</v>
      </c>
      <c r="E131" s="11">
        <f t="shared" si="34"/>
        <v>12.565894560453733</v>
      </c>
      <c r="F131" s="12">
        <f aca="true" t="shared" si="38" ref="F131:F194">B131+F130</f>
        <v>268.77</v>
      </c>
      <c r="G131" s="12">
        <f aca="true" t="shared" si="39" ref="G131:G194">G130+A131</f>
        <v>341.1</v>
      </c>
      <c r="H131" s="11">
        <v>129</v>
      </c>
      <c r="I131" s="13">
        <f aca="true" t="shared" si="40" ref="I131:I194">IF(OR(C131&gt;0,C131=0),1,0)</f>
        <v>1</v>
      </c>
      <c r="J131" s="11">
        <f>SUM(I$3:I131)</f>
        <v>80</v>
      </c>
      <c r="K131" s="12">
        <f aca="true" t="shared" si="41" ref="K131:K194">J131/H131*100</f>
        <v>62.01550387596899</v>
      </c>
      <c r="L131" s="11">
        <f aca="true" t="shared" si="42" ref="L131:L194">IF(C131&gt;0,C131,0)</f>
        <v>0.4</v>
      </c>
      <c r="M131" s="11">
        <f aca="true" t="shared" si="43" ref="M131:M194">IF(C131&lt;0,C131,0)</f>
        <v>0</v>
      </c>
      <c r="N131" s="11">
        <f>SUM(L$3:L131)</f>
        <v>27.564999999999994</v>
      </c>
      <c r="O131" s="11">
        <f>SUM(M$3:M131)</f>
        <v>-15.510000000000002</v>
      </c>
      <c r="P131" s="12">
        <f t="shared" si="35"/>
        <v>1.777240490006447</v>
      </c>
      <c r="Q131" s="12">
        <f aca="true" t="shared" si="44" ref="Q131:Q194">Q130*(1+14*C131/100)</f>
        <v>419.5372930899639</v>
      </c>
      <c r="R131" s="11">
        <v>1</v>
      </c>
      <c r="S131" s="11">
        <f aca="true" t="shared" si="45" ref="S131:S194">IF(R131&gt;0,C131,0)</f>
        <v>0.4</v>
      </c>
      <c r="T131" s="11">
        <f aca="true" t="shared" si="46" ref="T131:T194">IF(R131=0,C131,0)</f>
        <v>0</v>
      </c>
      <c r="U131" s="16">
        <v>41645</v>
      </c>
      <c r="V131" s="17">
        <v>182.36</v>
      </c>
      <c r="W131" s="18">
        <f aca="true" t="shared" si="47" ref="W131:W194">V131*C131*10/100</f>
        <v>7.2944</v>
      </c>
      <c r="X131" s="11">
        <f aca="true" t="shared" si="48" ref="X131:X194">_XLL.ARROTONDA.MULTIPLO(W131,IF(W131&gt;0,1/4,-1/4))</f>
        <v>7.25</v>
      </c>
      <c r="Y131" s="18">
        <f aca="true" t="shared" si="49" ref="Y131:Y194">X131*50</f>
        <v>362.5</v>
      </c>
      <c r="Z131" s="18">
        <f aca="true" t="shared" si="50" ref="Z131:Z194">Y131*10</f>
        <v>3625</v>
      </c>
      <c r="AA131" s="18">
        <f>SUM(Z$2:Z131)</f>
        <v>93875</v>
      </c>
      <c r="AB131" s="18">
        <f aca="true" t="shared" si="51" ref="AB131:AB194">AA131/H131</f>
        <v>727.7131782945736</v>
      </c>
    </row>
    <row r="132" spans="1:28" ht="12.75">
      <c r="A132" s="11">
        <f t="shared" si="36"/>
        <v>6.800000000000001</v>
      </c>
      <c r="B132" s="11">
        <f t="shared" si="37"/>
        <v>4.760000000000001</v>
      </c>
      <c r="C132" s="11">
        <v>0.34</v>
      </c>
      <c r="D132" s="11">
        <v>0.34</v>
      </c>
      <c r="E132" s="11">
        <f aca="true" t="shared" si="52" ref="E132:E195">E131+D132</f>
        <v>12.905894560453733</v>
      </c>
      <c r="F132" s="12">
        <f t="shared" si="38"/>
        <v>273.53</v>
      </c>
      <c r="G132" s="12">
        <f t="shared" si="39"/>
        <v>347.90000000000003</v>
      </c>
      <c r="H132" s="11">
        <v>130</v>
      </c>
      <c r="I132" s="13">
        <f t="shared" si="40"/>
        <v>1</v>
      </c>
      <c r="J132" s="11">
        <f>SUM(I$3:I132)</f>
        <v>81</v>
      </c>
      <c r="K132" s="12">
        <f t="shared" si="41"/>
        <v>62.30769230769231</v>
      </c>
      <c r="L132" s="11">
        <f t="shared" si="42"/>
        <v>0.34</v>
      </c>
      <c r="M132" s="11">
        <f t="shared" si="43"/>
        <v>0</v>
      </c>
      <c r="N132" s="11">
        <f>SUM(L$3:L132)</f>
        <v>27.904999999999994</v>
      </c>
      <c r="O132" s="11">
        <f>SUM(M$3:M132)</f>
        <v>-15.510000000000002</v>
      </c>
      <c r="P132" s="12">
        <f t="shared" si="35"/>
        <v>1.7991618310767241</v>
      </c>
      <c r="Q132" s="12">
        <f t="shared" si="44"/>
        <v>439.50726824104623</v>
      </c>
      <c r="R132" s="11">
        <v>1</v>
      </c>
      <c r="S132" s="11">
        <f t="shared" si="45"/>
        <v>0.34</v>
      </c>
      <c r="T132" s="11">
        <f t="shared" si="46"/>
        <v>0</v>
      </c>
      <c r="U132" s="16">
        <v>41652</v>
      </c>
      <c r="V132" s="17">
        <v>181.69</v>
      </c>
      <c r="W132" s="18">
        <f t="shared" si="47"/>
        <v>6.177460000000001</v>
      </c>
      <c r="X132" s="11">
        <f t="shared" si="48"/>
        <v>6.25</v>
      </c>
      <c r="Y132" s="18">
        <f t="shared" si="49"/>
        <v>312.5</v>
      </c>
      <c r="Z132" s="18">
        <f t="shared" si="50"/>
        <v>3125</v>
      </c>
      <c r="AA132" s="18">
        <f>SUM(Z$2:Z132)</f>
        <v>97000</v>
      </c>
      <c r="AB132" s="18">
        <f t="shared" si="51"/>
        <v>746.1538461538462</v>
      </c>
    </row>
    <row r="133" spans="1:28" ht="12.75">
      <c r="A133" s="11">
        <f t="shared" si="36"/>
        <v>3</v>
      </c>
      <c r="B133" s="11">
        <f t="shared" si="37"/>
        <v>2.1</v>
      </c>
      <c r="C133" s="11">
        <v>0.15</v>
      </c>
      <c r="D133" s="11">
        <v>0.15</v>
      </c>
      <c r="E133" s="11">
        <f t="shared" si="52"/>
        <v>13.055894560453734</v>
      </c>
      <c r="F133" s="12">
        <f t="shared" si="38"/>
        <v>275.63</v>
      </c>
      <c r="G133" s="12">
        <f t="shared" si="39"/>
        <v>350.90000000000003</v>
      </c>
      <c r="H133" s="11">
        <v>131</v>
      </c>
      <c r="I133" s="13">
        <f t="shared" si="40"/>
        <v>1</v>
      </c>
      <c r="J133" s="11">
        <f>SUM(I$3:I133)</f>
        <v>82</v>
      </c>
      <c r="K133" s="12">
        <f t="shared" si="41"/>
        <v>62.59541984732825</v>
      </c>
      <c r="L133" s="11">
        <f t="shared" si="42"/>
        <v>0.15</v>
      </c>
      <c r="M133" s="11">
        <f t="shared" si="43"/>
        <v>0</v>
      </c>
      <c r="N133" s="11">
        <f>SUM(L$3:L133)</f>
        <v>28.054999999999993</v>
      </c>
      <c r="O133" s="11">
        <f>SUM(M$3:M133)</f>
        <v>-15.510000000000002</v>
      </c>
      <c r="P133" s="12">
        <f t="shared" si="35"/>
        <v>1.8088330109606698</v>
      </c>
      <c r="Q133" s="12">
        <f t="shared" si="44"/>
        <v>448.73692087410814</v>
      </c>
      <c r="R133" s="11">
        <v>1</v>
      </c>
      <c r="S133" s="11">
        <f t="shared" si="45"/>
        <v>0.15</v>
      </c>
      <c r="T133" s="11">
        <f t="shared" si="46"/>
        <v>0</v>
      </c>
      <c r="U133" s="16">
        <v>41663</v>
      </c>
      <c r="V133" s="17">
        <v>178.89</v>
      </c>
      <c r="W133" s="18">
        <f t="shared" si="47"/>
        <v>2.68335</v>
      </c>
      <c r="X133" s="11">
        <f t="shared" si="48"/>
        <v>2.75</v>
      </c>
      <c r="Y133" s="18">
        <f t="shared" si="49"/>
        <v>137.5</v>
      </c>
      <c r="Z133" s="18">
        <f t="shared" si="50"/>
        <v>1375</v>
      </c>
      <c r="AA133" s="18">
        <f>SUM(Z$2:Z133)</f>
        <v>98375</v>
      </c>
      <c r="AB133" s="18">
        <f t="shared" si="51"/>
        <v>750.9541984732824</v>
      </c>
    </row>
    <row r="134" spans="1:28" ht="12.75">
      <c r="A134" s="11">
        <f t="shared" si="36"/>
        <v>2.4</v>
      </c>
      <c r="B134" s="11">
        <f t="shared" si="37"/>
        <v>1.68</v>
      </c>
      <c r="C134" s="11">
        <v>0.12</v>
      </c>
      <c r="D134" s="11">
        <v>0.12</v>
      </c>
      <c r="E134" s="11">
        <f t="shared" si="52"/>
        <v>13.175894560453733</v>
      </c>
      <c r="F134" s="12">
        <f t="shared" si="38"/>
        <v>277.31</v>
      </c>
      <c r="G134" s="12">
        <f t="shared" si="39"/>
        <v>353.3</v>
      </c>
      <c r="H134" s="11">
        <v>132</v>
      </c>
      <c r="I134" s="13">
        <f t="shared" si="40"/>
        <v>1</v>
      </c>
      <c r="J134" s="11">
        <f>SUM(I$3:I134)</f>
        <v>83</v>
      </c>
      <c r="K134" s="12">
        <f t="shared" si="41"/>
        <v>62.878787878787875</v>
      </c>
      <c r="L134" s="11">
        <f t="shared" si="42"/>
        <v>0.12</v>
      </c>
      <c r="M134" s="11">
        <f t="shared" si="43"/>
        <v>0</v>
      </c>
      <c r="N134" s="11">
        <f>SUM(L$3:L134)</f>
        <v>28.174999999999994</v>
      </c>
      <c r="O134" s="11">
        <f>SUM(M$3:M134)</f>
        <v>-15.510000000000002</v>
      </c>
      <c r="P134" s="12">
        <f t="shared" si="35"/>
        <v>1.8165699548678267</v>
      </c>
      <c r="Q134" s="12">
        <f t="shared" si="44"/>
        <v>456.2757011447931</v>
      </c>
      <c r="R134" s="11">
        <v>1</v>
      </c>
      <c r="S134" s="11">
        <f t="shared" si="45"/>
        <v>0.12</v>
      </c>
      <c r="T134" s="11">
        <f t="shared" si="46"/>
        <v>0</v>
      </c>
      <c r="U134" s="16">
        <v>41666</v>
      </c>
      <c r="V134" s="17">
        <v>178.01</v>
      </c>
      <c r="W134" s="18">
        <f t="shared" si="47"/>
        <v>2.1361199999999996</v>
      </c>
      <c r="X134" s="11">
        <f t="shared" si="48"/>
        <v>2.25</v>
      </c>
      <c r="Y134" s="18">
        <f t="shared" si="49"/>
        <v>112.5</v>
      </c>
      <c r="Z134" s="18">
        <f t="shared" si="50"/>
        <v>1125</v>
      </c>
      <c r="AA134" s="18">
        <f>SUM(Z$2:Z134)</f>
        <v>99500</v>
      </c>
      <c r="AB134" s="18">
        <f t="shared" si="51"/>
        <v>753.7878787878788</v>
      </c>
    </row>
    <row r="135" spans="1:30" ht="12.75">
      <c r="A135" s="11">
        <f t="shared" si="36"/>
        <v>0.2</v>
      </c>
      <c r="B135" s="11">
        <f t="shared" si="37"/>
        <v>0.14</v>
      </c>
      <c r="C135" s="11">
        <v>0.01</v>
      </c>
      <c r="D135" s="11">
        <v>-0.83</v>
      </c>
      <c r="E135" s="11">
        <f t="shared" si="52"/>
        <v>12.345894560453733</v>
      </c>
      <c r="F135" s="12">
        <f t="shared" si="38"/>
        <v>277.45</v>
      </c>
      <c r="G135" s="12">
        <f t="shared" si="39"/>
        <v>353.5</v>
      </c>
      <c r="H135" s="11">
        <v>133</v>
      </c>
      <c r="I135" s="13">
        <f t="shared" si="40"/>
        <v>1</v>
      </c>
      <c r="J135" s="11">
        <f>SUM(I$3:I135)</f>
        <v>84</v>
      </c>
      <c r="K135" s="12">
        <f t="shared" si="41"/>
        <v>63.1578947368421</v>
      </c>
      <c r="L135" s="11">
        <f t="shared" si="42"/>
        <v>0.01</v>
      </c>
      <c r="M135" s="11">
        <f t="shared" si="43"/>
        <v>0</v>
      </c>
      <c r="N135" s="11">
        <f>SUM(L$3:L135)</f>
        <v>28.184999999999995</v>
      </c>
      <c r="O135" s="11">
        <f>SUM(M$3:M135)</f>
        <v>-15.510000000000002</v>
      </c>
      <c r="P135" s="12">
        <f t="shared" si="35"/>
        <v>1.8172147001934231</v>
      </c>
      <c r="Q135" s="12">
        <f t="shared" si="44"/>
        <v>456.91448712639584</v>
      </c>
      <c r="R135" s="11">
        <v>1</v>
      </c>
      <c r="S135" s="11">
        <f t="shared" si="45"/>
        <v>0.01</v>
      </c>
      <c r="T135" s="11">
        <f t="shared" si="46"/>
        <v>0</v>
      </c>
      <c r="U135" s="16">
        <v>41667</v>
      </c>
      <c r="V135" s="17">
        <v>179.07</v>
      </c>
      <c r="W135" s="18">
        <f t="shared" si="47"/>
        <v>0.17907</v>
      </c>
      <c r="X135" s="11">
        <f t="shared" si="48"/>
        <v>0.25</v>
      </c>
      <c r="Y135" s="18">
        <f t="shared" si="49"/>
        <v>12.5</v>
      </c>
      <c r="Z135" s="18">
        <f t="shared" si="50"/>
        <v>125</v>
      </c>
      <c r="AA135" s="18">
        <f>SUM(Z$2:Z135)</f>
        <v>99625</v>
      </c>
      <c r="AB135" s="18">
        <f t="shared" si="51"/>
        <v>749.0601503759399</v>
      </c>
      <c r="AC135" s="15" t="s">
        <v>38</v>
      </c>
      <c r="AD135" s="15" t="s">
        <v>39</v>
      </c>
    </row>
    <row r="136" spans="1:28" ht="12.75">
      <c r="A136" s="11">
        <f t="shared" si="36"/>
        <v>17.6</v>
      </c>
      <c r="B136" s="11">
        <f t="shared" si="37"/>
        <v>12.32</v>
      </c>
      <c r="C136" s="11">
        <v>0.88</v>
      </c>
      <c r="D136" s="11">
        <v>0.88</v>
      </c>
      <c r="E136" s="11">
        <f t="shared" si="52"/>
        <v>13.225894560453733</v>
      </c>
      <c r="F136" s="12">
        <f t="shared" si="38"/>
        <v>289.77</v>
      </c>
      <c r="G136" s="12">
        <f t="shared" si="39"/>
        <v>371.1</v>
      </c>
      <c r="H136" s="11">
        <v>134</v>
      </c>
      <c r="I136" s="13">
        <f t="shared" si="40"/>
        <v>1</v>
      </c>
      <c r="J136" s="11">
        <f>SUM(I$3:I136)</f>
        <v>85</v>
      </c>
      <c r="K136" s="12">
        <f t="shared" si="41"/>
        <v>63.43283582089553</v>
      </c>
      <c r="L136" s="11">
        <f t="shared" si="42"/>
        <v>0.88</v>
      </c>
      <c r="M136" s="11">
        <f t="shared" si="43"/>
        <v>0</v>
      </c>
      <c r="N136" s="11">
        <f>SUM(L$3:L136)</f>
        <v>29.064999999999994</v>
      </c>
      <c r="O136" s="11">
        <f>SUM(M$3:M136)</f>
        <v>-15.510000000000002</v>
      </c>
      <c r="P136" s="12">
        <f aca="true" t="shared" si="53" ref="P136:P199">N136/-O136</f>
        <v>1.8739522888459053</v>
      </c>
      <c r="Q136" s="12">
        <f t="shared" si="44"/>
        <v>513.2063519403678</v>
      </c>
      <c r="R136" s="11">
        <v>1</v>
      </c>
      <c r="S136" s="11">
        <f t="shared" si="45"/>
        <v>0.88</v>
      </c>
      <c r="T136" s="11">
        <f t="shared" si="46"/>
        <v>0</v>
      </c>
      <c r="U136" s="16">
        <v>41668</v>
      </c>
      <c r="V136" s="17">
        <v>177.35</v>
      </c>
      <c r="W136" s="18">
        <f t="shared" si="47"/>
        <v>15.606799999999998</v>
      </c>
      <c r="X136" s="11">
        <f t="shared" si="48"/>
        <v>15.5</v>
      </c>
      <c r="Y136" s="18">
        <f t="shared" si="49"/>
        <v>775</v>
      </c>
      <c r="Z136" s="18">
        <f t="shared" si="50"/>
        <v>7750</v>
      </c>
      <c r="AA136" s="18">
        <f>SUM(Z$2:Z136)</f>
        <v>107375</v>
      </c>
      <c r="AB136" s="18">
        <f t="shared" si="51"/>
        <v>801.3059701492538</v>
      </c>
    </row>
    <row r="137" spans="1:29" ht="12.75">
      <c r="A137" s="11">
        <f t="shared" si="36"/>
        <v>0.2</v>
      </c>
      <c r="B137" s="11">
        <f t="shared" si="37"/>
        <v>0.14</v>
      </c>
      <c r="C137" s="11">
        <v>0.01</v>
      </c>
      <c r="D137" s="11">
        <v>-0.12</v>
      </c>
      <c r="E137" s="11">
        <f t="shared" si="52"/>
        <v>13.105894560453734</v>
      </c>
      <c r="F137" s="12">
        <f t="shared" si="38"/>
        <v>289.90999999999997</v>
      </c>
      <c r="G137" s="12">
        <f t="shared" si="39"/>
        <v>371.3</v>
      </c>
      <c r="H137" s="11">
        <v>135</v>
      </c>
      <c r="I137" s="13">
        <f t="shared" si="40"/>
        <v>1</v>
      </c>
      <c r="J137" s="11">
        <f>SUM(I$3:I137)</f>
        <v>86</v>
      </c>
      <c r="K137" s="12">
        <f t="shared" si="41"/>
        <v>63.70370370370371</v>
      </c>
      <c r="L137" s="11">
        <f t="shared" si="42"/>
        <v>0.01</v>
      </c>
      <c r="M137" s="11">
        <f t="shared" si="43"/>
        <v>0</v>
      </c>
      <c r="N137" s="11">
        <f>SUM(L$3:L137)</f>
        <v>29.074999999999996</v>
      </c>
      <c r="O137" s="11">
        <f>SUM(M$3:M137)</f>
        <v>-15.510000000000002</v>
      </c>
      <c r="P137" s="12">
        <f t="shared" si="53"/>
        <v>1.8745970341715017</v>
      </c>
      <c r="Q137" s="12">
        <f t="shared" si="44"/>
        <v>513.9248408330843</v>
      </c>
      <c r="R137" s="11">
        <v>1</v>
      </c>
      <c r="S137" s="11">
        <f t="shared" si="45"/>
        <v>0.01</v>
      </c>
      <c r="T137" s="11">
        <f t="shared" si="46"/>
        <v>0</v>
      </c>
      <c r="U137" s="16">
        <v>41670</v>
      </c>
      <c r="V137" s="17">
        <v>179.23</v>
      </c>
      <c r="W137" s="18">
        <f t="shared" si="47"/>
        <v>0.17923000000000003</v>
      </c>
      <c r="X137" s="11">
        <f t="shared" si="48"/>
        <v>0.25</v>
      </c>
      <c r="Y137" s="18">
        <f t="shared" si="49"/>
        <v>12.5</v>
      </c>
      <c r="Z137" s="18">
        <f t="shared" si="50"/>
        <v>125</v>
      </c>
      <c r="AA137" s="18">
        <f>SUM(Z$2:Z137)</f>
        <v>107500</v>
      </c>
      <c r="AB137" s="18">
        <f t="shared" si="51"/>
        <v>796.2962962962963</v>
      </c>
      <c r="AC137" s="15" t="s">
        <v>35</v>
      </c>
    </row>
    <row r="138" spans="1:28" ht="12.75">
      <c r="A138" s="11">
        <f t="shared" si="36"/>
        <v>9</v>
      </c>
      <c r="B138" s="11">
        <f t="shared" si="37"/>
        <v>6.3</v>
      </c>
      <c r="C138" s="11">
        <v>0.45</v>
      </c>
      <c r="D138" s="11">
        <v>0.45</v>
      </c>
      <c r="E138" s="11">
        <f t="shared" si="52"/>
        <v>13.555894560453734</v>
      </c>
      <c r="F138" s="12">
        <f t="shared" si="38"/>
        <v>296.21</v>
      </c>
      <c r="G138" s="12">
        <f t="shared" si="39"/>
        <v>380.3</v>
      </c>
      <c r="H138" s="11">
        <v>136</v>
      </c>
      <c r="I138" s="13">
        <f t="shared" si="40"/>
        <v>1</v>
      </c>
      <c r="J138" s="11">
        <f>SUM(I$3:I138)</f>
        <v>87</v>
      </c>
      <c r="K138" s="12">
        <f t="shared" si="41"/>
        <v>63.970588235294116</v>
      </c>
      <c r="L138" s="11">
        <f t="shared" si="42"/>
        <v>0.45</v>
      </c>
      <c r="M138" s="11">
        <f t="shared" si="43"/>
        <v>0</v>
      </c>
      <c r="N138" s="11">
        <f>SUM(L$3:L138)</f>
        <v>29.524999999999995</v>
      </c>
      <c r="O138" s="11">
        <f>SUM(M$3:M138)</f>
        <v>-15.510000000000002</v>
      </c>
      <c r="P138" s="12">
        <f t="shared" si="53"/>
        <v>1.9036105738233393</v>
      </c>
      <c r="Q138" s="12">
        <f t="shared" si="44"/>
        <v>546.3021058055687</v>
      </c>
      <c r="R138" s="11">
        <v>1</v>
      </c>
      <c r="S138" s="11">
        <f t="shared" si="45"/>
        <v>0.45</v>
      </c>
      <c r="T138" s="11">
        <f t="shared" si="46"/>
        <v>0</v>
      </c>
      <c r="U138" s="16">
        <v>41673</v>
      </c>
      <c r="V138" s="17">
        <v>178.18</v>
      </c>
      <c r="W138" s="18">
        <f t="shared" si="47"/>
        <v>8.018100000000002</v>
      </c>
      <c r="X138" s="11">
        <f t="shared" si="48"/>
        <v>8</v>
      </c>
      <c r="Y138" s="18">
        <f t="shared" si="49"/>
        <v>400</v>
      </c>
      <c r="Z138" s="18">
        <f t="shared" si="50"/>
        <v>4000</v>
      </c>
      <c r="AA138" s="18">
        <f>SUM(Z$2:Z138)</f>
        <v>111500</v>
      </c>
      <c r="AB138" s="18">
        <f t="shared" si="51"/>
        <v>819.8529411764706</v>
      </c>
    </row>
    <row r="139" spans="1:29" ht="12.75">
      <c r="A139" s="11">
        <f t="shared" si="36"/>
        <v>2</v>
      </c>
      <c r="B139" s="11">
        <f t="shared" si="37"/>
        <v>1.4000000000000001</v>
      </c>
      <c r="C139" s="11">
        <v>0.1</v>
      </c>
      <c r="D139" s="11">
        <v>0.14</v>
      </c>
      <c r="E139" s="11">
        <f t="shared" si="52"/>
        <v>13.695894560453734</v>
      </c>
      <c r="F139" s="12">
        <f t="shared" si="38"/>
        <v>297.60999999999996</v>
      </c>
      <c r="G139" s="12">
        <f t="shared" si="39"/>
        <v>382.3</v>
      </c>
      <c r="H139" s="11">
        <v>137</v>
      </c>
      <c r="I139" s="13">
        <f t="shared" si="40"/>
        <v>1</v>
      </c>
      <c r="J139" s="11">
        <f>SUM(I$3:I139)</f>
        <v>88</v>
      </c>
      <c r="K139" s="12">
        <f t="shared" si="41"/>
        <v>64.23357664233576</v>
      </c>
      <c r="L139" s="11">
        <f t="shared" si="42"/>
        <v>0.1</v>
      </c>
      <c r="M139" s="11">
        <f t="shared" si="43"/>
        <v>0</v>
      </c>
      <c r="N139" s="11">
        <f>SUM(L$3:L139)</f>
        <v>29.624999999999996</v>
      </c>
      <c r="O139" s="11">
        <f>SUM(M$3:M139)</f>
        <v>-15.510000000000002</v>
      </c>
      <c r="P139" s="12">
        <f t="shared" si="53"/>
        <v>1.9100580270793033</v>
      </c>
      <c r="Q139" s="12">
        <f t="shared" si="44"/>
        <v>553.9503352868467</v>
      </c>
      <c r="R139" s="11">
        <v>1</v>
      </c>
      <c r="S139" s="11">
        <f t="shared" si="45"/>
        <v>0.1</v>
      </c>
      <c r="T139" s="11">
        <f t="shared" si="46"/>
        <v>0</v>
      </c>
      <c r="U139" s="16">
        <v>41689</v>
      </c>
      <c r="V139" s="17">
        <v>183.02</v>
      </c>
      <c r="W139" s="18">
        <f t="shared" si="47"/>
        <v>1.8302000000000005</v>
      </c>
      <c r="X139" s="11">
        <f t="shared" si="48"/>
        <v>1.75</v>
      </c>
      <c r="Y139" s="18">
        <f t="shared" si="49"/>
        <v>87.5</v>
      </c>
      <c r="Z139" s="18">
        <f t="shared" si="50"/>
        <v>875</v>
      </c>
      <c r="AA139" s="18">
        <f>SUM(Z$2:Z139)</f>
        <v>112375</v>
      </c>
      <c r="AB139" s="18">
        <f t="shared" si="51"/>
        <v>820.2554744525547</v>
      </c>
      <c r="AC139" s="15" t="s">
        <v>40</v>
      </c>
    </row>
    <row r="140" spans="1:28" ht="12.75">
      <c r="A140" s="11">
        <f t="shared" si="36"/>
        <v>17.6</v>
      </c>
      <c r="B140" s="11">
        <f t="shared" si="37"/>
        <v>12.32</v>
      </c>
      <c r="C140" s="11">
        <v>0.88</v>
      </c>
      <c r="D140" s="11">
        <v>0.88</v>
      </c>
      <c r="E140" s="11">
        <f t="shared" si="52"/>
        <v>14.575894560453735</v>
      </c>
      <c r="F140" s="12">
        <f t="shared" si="38"/>
        <v>309.92999999999995</v>
      </c>
      <c r="G140" s="12">
        <f t="shared" si="39"/>
        <v>399.90000000000003</v>
      </c>
      <c r="H140" s="11">
        <v>138</v>
      </c>
      <c r="I140" s="13">
        <f t="shared" si="40"/>
        <v>1</v>
      </c>
      <c r="J140" s="11">
        <f>SUM(I$3:I140)</f>
        <v>89</v>
      </c>
      <c r="K140" s="12">
        <f t="shared" si="41"/>
        <v>64.4927536231884</v>
      </c>
      <c r="L140" s="11">
        <f t="shared" si="42"/>
        <v>0.88</v>
      </c>
      <c r="M140" s="11">
        <f t="shared" si="43"/>
        <v>0</v>
      </c>
      <c r="N140" s="11">
        <f>SUM(L$3:L140)</f>
        <v>30.504999999999995</v>
      </c>
      <c r="O140" s="11">
        <f>SUM(M$3:M140)</f>
        <v>-15.510000000000002</v>
      </c>
      <c r="P140" s="12">
        <f t="shared" si="53"/>
        <v>1.9667956157317854</v>
      </c>
      <c r="Q140" s="12">
        <f t="shared" si="44"/>
        <v>622.1970165941862</v>
      </c>
      <c r="R140" s="11">
        <v>1</v>
      </c>
      <c r="S140" s="11">
        <f t="shared" si="45"/>
        <v>0.88</v>
      </c>
      <c r="T140" s="11">
        <f t="shared" si="46"/>
        <v>0</v>
      </c>
      <c r="U140" s="16">
        <v>41701</v>
      </c>
      <c r="V140" s="17">
        <v>184.98</v>
      </c>
      <c r="W140" s="18">
        <f t="shared" si="47"/>
        <v>16.27824</v>
      </c>
      <c r="X140" s="11">
        <f t="shared" si="48"/>
        <v>16.25</v>
      </c>
      <c r="Y140" s="18">
        <f t="shared" si="49"/>
        <v>812.5</v>
      </c>
      <c r="Z140" s="18">
        <f t="shared" si="50"/>
        <v>8125</v>
      </c>
      <c r="AA140" s="18">
        <f>SUM(Z$2:Z140)</f>
        <v>120500</v>
      </c>
      <c r="AB140" s="18">
        <f t="shared" si="51"/>
        <v>873.1884057971015</v>
      </c>
    </row>
    <row r="141" spans="1:28" ht="12.75">
      <c r="A141" s="11">
        <f t="shared" si="36"/>
        <v>-6.6000000000000005</v>
      </c>
      <c r="B141" s="11">
        <f t="shared" si="37"/>
        <v>-4.62</v>
      </c>
      <c r="C141" s="11">
        <v>-0.33</v>
      </c>
      <c r="D141" s="11">
        <v>-0.33</v>
      </c>
      <c r="E141" s="11">
        <f t="shared" si="52"/>
        <v>14.245894560453735</v>
      </c>
      <c r="F141" s="12">
        <f t="shared" si="38"/>
        <v>305.30999999999995</v>
      </c>
      <c r="G141" s="12">
        <f t="shared" si="39"/>
        <v>393.3</v>
      </c>
      <c r="H141" s="11">
        <v>139</v>
      </c>
      <c r="I141" s="13">
        <f t="shared" si="40"/>
        <v>0</v>
      </c>
      <c r="J141" s="11">
        <f>SUM(I$3:I141)</f>
        <v>89</v>
      </c>
      <c r="K141" s="12">
        <f t="shared" si="41"/>
        <v>64.02877697841727</v>
      </c>
      <c r="L141" s="11">
        <f t="shared" si="42"/>
        <v>0</v>
      </c>
      <c r="M141" s="11">
        <f t="shared" si="43"/>
        <v>-0.33</v>
      </c>
      <c r="N141" s="11">
        <f>SUM(L$3:L141)</f>
        <v>30.504999999999995</v>
      </c>
      <c r="O141" s="11">
        <f>SUM(M$3:M141)</f>
        <v>-15.840000000000002</v>
      </c>
      <c r="P141" s="12">
        <f t="shared" si="53"/>
        <v>1.9258207070707065</v>
      </c>
      <c r="Q141" s="12">
        <f t="shared" si="44"/>
        <v>593.4515144275348</v>
      </c>
      <c r="R141" s="11">
        <v>0</v>
      </c>
      <c r="S141" s="11">
        <f t="shared" si="45"/>
        <v>0</v>
      </c>
      <c r="T141" s="11">
        <f t="shared" si="46"/>
        <v>-0.33</v>
      </c>
      <c r="U141" s="16">
        <v>41703</v>
      </c>
      <c r="V141" s="17">
        <v>187.75</v>
      </c>
      <c r="W141" s="18">
        <f t="shared" si="47"/>
        <v>-6.19575</v>
      </c>
      <c r="X141" s="11">
        <f t="shared" si="48"/>
        <v>-6.25</v>
      </c>
      <c r="Y141" s="18">
        <f t="shared" si="49"/>
        <v>-312.5</v>
      </c>
      <c r="Z141" s="18">
        <f t="shared" si="50"/>
        <v>-3125</v>
      </c>
      <c r="AA141" s="18">
        <f>SUM(Z$2:Z141)</f>
        <v>117375</v>
      </c>
      <c r="AB141" s="18">
        <f t="shared" si="51"/>
        <v>844.4244604316547</v>
      </c>
    </row>
    <row r="142" spans="1:28" ht="12.75">
      <c r="A142" s="11">
        <f t="shared" si="36"/>
        <v>-3.5999999999999996</v>
      </c>
      <c r="B142" s="11">
        <f t="shared" si="37"/>
        <v>-2.52</v>
      </c>
      <c r="C142" s="11">
        <v>-0.18</v>
      </c>
      <c r="D142" s="11">
        <v>-0.18</v>
      </c>
      <c r="E142" s="11">
        <f t="shared" si="52"/>
        <v>14.065894560453735</v>
      </c>
      <c r="F142" s="12">
        <f t="shared" si="38"/>
        <v>302.78999999999996</v>
      </c>
      <c r="G142" s="12">
        <f t="shared" si="39"/>
        <v>389.7</v>
      </c>
      <c r="H142" s="11">
        <v>140</v>
      </c>
      <c r="I142" s="13">
        <f t="shared" si="40"/>
        <v>0</v>
      </c>
      <c r="J142" s="11">
        <f>SUM(I$3:I142)</f>
        <v>89</v>
      </c>
      <c r="K142" s="12">
        <f t="shared" si="41"/>
        <v>63.57142857142857</v>
      </c>
      <c r="L142" s="11">
        <f t="shared" si="42"/>
        <v>0</v>
      </c>
      <c r="M142" s="11">
        <f t="shared" si="43"/>
        <v>-0.18</v>
      </c>
      <c r="N142" s="11">
        <f>SUM(L$3:L142)</f>
        <v>30.504999999999995</v>
      </c>
      <c r="O142" s="11">
        <f>SUM(M$3:M142)</f>
        <v>-16.020000000000003</v>
      </c>
      <c r="P142" s="12">
        <f t="shared" si="53"/>
        <v>1.9041822721597996</v>
      </c>
      <c r="Q142" s="12">
        <f t="shared" si="44"/>
        <v>578.4965362639609</v>
      </c>
      <c r="R142" s="11">
        <v>1</v>
      </c>
      <c r="S142" s="11">
        <f t="shared" si="45"/>
        <v>-0.18</v>
      </c>
      <c r="T142" s="11">
        <f t="shared" si="46"/>
        <v>0</v>
      </c>
      <c r="U142" s="16">
        <v>41711</v>
      </c>
      <c r="V142" s="17">
        <v>185.18</v>
      </c>
      <c r="W142" s="18">
        <f t="shared" si="47"/>
        <v>-3.33324</v>
      </c>
      <c r="X142" s="11">
        <f t="shared" si="48"/>
        <v>-3.25</v>
      </c>
      <c r="Y142" s="18">
        <f t="shared" si="49"/>
        <v>-162.5</v>
      </c>
      <c r="Z142" s="18">
        <f t="shared" si="50"/>
        <v>-1625</v>
      </c>
      <c r="AA142" s="18">
        <f>SUM(Z$2:Z142)</f>
        <v>115750</v>
      </c>
      <c r="AB142" s="18">
        <f t="shared" si="51"/>
        <v>826.7857142857143</v>
      </c>
    </row>
    <row r="143" spans="1:28" ht="12.75">
      <c r="A143" s="11">
        <f t="shared" si="36"/>
        <v>10</v>
      </c>
      <c r="B143" s="11">
        <f t="shared" si="37"/>
        <v>7</v>
      </c>
      <c r="C143" s="11">
        <v>0.5</v>
      </c>
      <c r="D143" s="11">
        <v>0.5</v>
      </c>
      <c r="E143" s="11">
        <f t="shared" si="52"/>
        <v>14.565894560453735</v>
      </c>
      <c r="F143" s="12">
        <f t="shared" si="38"/>
        <v>309.78999999999996</v>
      </c>
      <c r="G143" s="12">
        <f t="shared" si="39"/>
        <v>399.7</v>
      </c>
      <c r="H143" s="11">
        <v>141</v>
      </c>
      <c r="I143" s="13">
        <f t="shared" si="40"/>
        <v>1</v>
      </c>
      <c r="J143" s="11">
        <f>SUM(I$3:I143)</f>
        <v>90</v>
      </c>
      <c r="K143" s="12">
        <f t="shared" si="41"/>
        <v>63.829787234042556</v>
      </c>
      <c r="L143" s="11">
        <f t="shared" si="42"/>
        <v>0.5</v>
      </c>
      <c r="M143" s="11">
        <f t="shared" si="43"/>
        <v>0</v>
      </c>
      <c r="N143" s="11">
        <f>SUM(L$3:L143)</f>
        <v>31.004999999999995</v>
      </c>
      <c r="O143" s="11">
        <f>SUM(M$3:M143)</f>
        <v>-16.020000000000003</v>
      </c>
      <c r="P143" s="12">
        <f t="shared" si="53"/>
        <v>1.9353932584269655</v>
      </c>
      <c r="Q143" s="12">
        <f t="shared" si="44"/>
        <v>618.9912938024382</v>
      </c>
      <c r="R143" s="11">
        <v>1</v>
      </c>
      <c r="S143" s="11">
        <f t="shared" si="45"/>
        <v>0.5</v>
      </c>
      <c r="T143" s="11">
        <f t="shared" si="46"/>
        <v>0</v>
      </c>
      <c r="U143" s="16">
        <v>41712</v>
      </c>
      <c r="V143" s="17">
        <v>184.66</v>
      </c>
      <c r="W143" s="18">
        <f t="shared" si="47"/>
        <v>9.232999999999999</v>
      </c>
      <c r="X143" s="11">
        <f t="shared" si="48"/>
        <v>9.25</v>
      </c>
      <c r="Y143" s="18">
        <f t="shared" si="49"/>
        <v>462.5</v>
      </c>
      <c r="Z143" s="18">
        <f t="shared" si="50"/>
        <v>4625</v>
      </c>
      <c r="AA143" s="18">
        <f>SUM(Z$2:Z143)</f>
        <v>120375</v>
      </c>
      <c r="AB143" s="18">
        <f t="shared" si="51"/>
        <v>853.7234042553191</v>
      </c>
    </row>
    <row r="144" spans="1:29" ht="12.75">
      <c r="A144" s="11">
        <f t="shared" si="36"/>
        <v>0.2</v>
      </c>
      <c r="B144" s="11">
        <f t="shared" si="37"/>
        <v>0.14</v>
      </c>
      <c r="C144" s="11">
        <v>0.01</v>
      </c>
      <c r="D144" s="11">
        <v>-0.12</v>
      </c>
      <c r="E144" s="11">
        <f t="shared" si="52"/>
        <v>14.445894560453736</v>
      </c>
      <c r="F144" s="12">
        <f t="shared" si="38"/>
        <v>309.92999999999995</v>
      </c>
      <c r="G144" s="12">
        <f t="shared" si="39"/>
        <v>399.9</v>
      </c>
      <c r="H144" s="11">
        <v>142</v>
      </c>
      <c r="I144" s="13">
        <f t="shared" si="40"/>
        <v>1</v>
      </c>
      <c r="J144" s="11">
        <f>SUM(I$3:I144)</f>
        <v>91</v>
      </c>
      <c r="K144" s="12">
        <f t="shared" si="41"/>
        <v>64.08450704225352</v>
      </c>
      <c r="L144" s="11">
        <f t="shared" si="42"/>
        <v>0.01</v>
      </c>
      <c r="M144" s="11">
        <f t="shared" si="43"/>
        <v>0</v>
      </c>
      <c r="N144" s="11">
        <f>SUM(L$3:L144)</f>
        <v>31.014999999999997</v>
      </c>
      <c r="O144" s="11">
        <f>SUM(M$3:M144)</f>
        <v>-16.020000000000003</v>
      </c>
      <c r="P144" s="12">
        <f t="shared" si="53"/>
        <v>1.936017478152309</v>
      </c>
      <c r="Q144" s="12">
        <f t="shared" si="44"/>
        <v>619.8578816137617</v>
      </c>
      <c r="R144" s="11">
        <v>1</v>
      </c>
      <c r="S144" s="11">
        <f t="shared" si="45"/>
        <v>0.01</v>
      </c>
      <c r="T144" s="11">
        <f t="shared" si="46"/>
        <v>0</v>
      </c>
      <c r="U144" s="16">
        <v>41724</v>
      </c>
      <c r="V144" s="17">
        <v>184.97</v>
      </c>
      <c r="W144" s="18">
        <f t="shared" si="47"/>
        <v>0.18497</v>
      </c>
      <c r="X144" s="11">
        <f t="shared" si="48"/>
        <v>0.25</v>
      </c>
      <c r="Y144" s="18">
        <f t="shared" si="49"/>
        <v>12.5</v>
      </c>
      <c r="Z144" s="18">
        <f t="shared" si="50"/>
        <v>125</v>
      </c>
      <c r="AA144" s="18">
        <f>SUM(Z$2:Z144)</f>
        <v>120500</v>
      </c>
      <c r="AB144" s="18">
        <f t="shared" si="51"/>
        <v>848.5915492957746</v>
      </c>
      <c r="AC144" s="15" t="s">
        <v>35</v>
      </c>
    </row>
    <row r="145" spans="1:28" ht="12.75">
      <c r="A145" s="11">
        <f t="shared" si="36"/>
        <v>6.6000000000000005</v>
      </c>
      <c r="B145" s="11">
        <f t="shared" si="37"/>
        <v>4.62</v>
      </c>
      <c r="C145" s="11">
        <v>0.33</v>
      </c>
      <c r="D145" s="11">
        <v>0.33</v>
      </c>
      <c r="E145" s="11">
        <f t="shared" si="52"/>
        <v>14.775894560453736</v>
      </c>
      <c r="F145" s="12">
        <f t="shared" si="38"/>
        <v>314.54999999999995</v>
      </c>
      <c r="G145" s="12">
        <f t="shared" si="39"/>
        <v>406.5</v>
      </c>
      <c r="H145" s="11">
        <v>143</v>
      </c>
      <c r="I145" s="13">
        <f t="shared" si="40"/>
        <v>1</v>
      </c>
      <c r="J145" s="11">
        <f>SUM(I$3:I145)</f>
        <v>92</v>
      </c>
      <c r="K145" s="12">
        <f t="shared" si="41"/>
        <v>64.33566433566433</v>
      </c>
      <c r="L145" s="11">
        <f t="shared" si="42"/>
        <v>0.33</v>
      </c>
      <c r="M145" s="11">
        <f t="shared" si="43"/>
        <v>0</v>
      </c>
      <c r="N145" s="11">
        <f>SUM(L$3:L145)</f>
        <v>31.344999999999995</v>
      </c>
      <c r="O145" s="11">
        <f>SUM(M$3:M145)</f>
        <v>-16.020000000000003</v>
      </c>
      <c r="P145" s="12">
        <f t="shared" si="53"/>
        <v>1.9566167290886385</v>
      </c>
      <c r="Q145" s="12">
        <f t="shared" si="44"/>
        <v>648.4953157443175</v>
      </c>
      <c r="R145" s="11">
        <v>1</v>
      </c>
      <c r="S145" s="11">
        <f t="shared" si="45"/>
        <v>0.33</v>
      </c>
      <c r="T145" s="11">
        <f t="shared" si="46"/>
        <v>0</v>
      </c>
      <c r="U145" s="16">
        <v>41725</v>
      </c>
      <c r="V145" s="17">
        <v>184.58</v>
      </c>
      <c r="W145" s="18">
        <f t="shared" si="47"/>
        <v>6.09114</v>
      </c>
      <c r="X145" s="11">
        <f t="shared" si="48"/>
        <v>6</v>
      </c>
      <c r="Y145" s="18">
        <f t="shared" si="49"/>
        <v>300</v>
      </c>
      <c r="Z145" s="18">
        <f t="shared" si="50"/>
        <v>3000</v>
      </c>
      <c r="AA145" s="18">
        <f>SUM(Z$2:Z145)</f>
        <v>123500</v>
      </c>
      <c r="AB145" s="18">
        <f t="shared" si="51"/>
        <v>863.6363636363636</v>
      </c>
    </row>
    <row r="146" spans="1:29" ht="12.75">
      <c r="A146" s="11">
        <f t="shared" si="36"/>
        <v>0.2</v>
      </c>
      <c r="B146" s="11">
        <f t="shared" si="37"/>
        <v>0.14</v>
      </c>
      <c r="C146" s="11">
        <v>0.01</v>
      </c>
      <c r="D146" s="11">
        <v>0.49</v>
      </c>
      <c r="E146" s="11">
        <f t="shared" si="52"/>
        <v>15.265894560453736</v>
      </c>
      <c r="F146" s="12">
        <f t="shared" si="38"/>
        <v>314.68999999999994</v>
      </c>
      <c r="G146" s="12">
        <f t="shared" si="39"/>
        <v>406.7</v>
      </c>
      <c r="H146" s="11">
        <v>144</v>
      </c>
      <c r="I146" s="13">
        <f t="shared" si="40"/>
        <v>1</v>
      </c>
      <c r="J146" s="11">
        <f>SUM(I$3:I146)</f>
        <v>93</v>
      </c>
      <c r="K146" s="12">
        <f t="shared" si="41"/>
        <v>64.58333333333334</v>
      </c>
      <c r="L146" s="11">
        <f t="shared" si="42"/>
        <v>0.01</v>
      </c>
      <c r="M146" s="11">
        <f t="shared" si="43"/>
        <v>0</v>
      </c>
      <c r="N146" s="11">
        <f>SUM(L$3:L146)</f>
        <v>31.354999999999997</v>
      </c>
      <c r="O146" s="11">
        <f>SUM(M$3:M146)</f>
        <v>-16.020000000000003</v>
      </c>
      <c r="P146" s="12">
        <f t="shared" si="53"/>
        <v>1.957240948813982</v>
      </c>
      <c r="Q146" s="12">
        <f t="shared" si="44"/>
        <v>649.4032091863596</v>
      </c>
      <c r="R146" s="11">
        <v>1</v>
      </c>
      <c r="S146" s="11">
        <f t="shared" si="45"/>
        <v>0.01</v>
      </c>
      <c r="T146" s="11">
        <f t="shared" si="46"/>
        <v>0</v>
      </c>
      <c r="U146" s="16">
        <v>41737</v>
      </c>
      <c r="V146" s="11">
        <v>185.1</v>
      </c>
      <c r="W146" s="18">
        <f t="shared" si="47"/>
        <v>0.1851</v>
      </c>
      <c r="X146" s="11">
        <f t="shared" si="48"/>
        <v>0.25</v>
      </c>
      <c r="Y146" s="18">
        <f t="shared" si="49"/>
        <v>12.5</v>
      </c>
      <c r="Z146" s="18">
        <f t="shared" si="50"/>
        <v>125</v>
      </c>
      <c r="AA146" s="18">
        <f>SUM(Z$2:Z146)</f>
        <v>123625</v>
      </c>
      <c r="AB146" s="18">
        <f t="shared" si="51"/>
        <v>858.5069444444445</v>
      </c>
      <c r="AC146" s="15" t="s">
        <v>35</v>
      </c>
    </row>
    <row r="147" spans="1:28" ht="12.75">
      <c r="A147" s="11">
        <f t="shared" si="36"/>
        <v>15.600000000000001</v>
      </c>
      <c r="B147" s="11">
        <f t="shared" si="37"/>
        <v>10.92</v>
      </c>
      <c r="C147" s="11">
        <v>0.78</v>
      </c>
      <c r="D147" s="11">
        <v>0.78</v>
      </c>
      <c r="E147" s="11">
        <f t="shared" si="52"/>
        <v>16.045894560453736</v>
      </c>
      <c r="F147" s="12">
        <f t="shared" si="38"/>
        <v>325.60999999999996</v>
      </c>
      <c r="G147" s="12">
        <f t="shared" si="39"/>
        <v>422.3</v>
      </c>
      <c r="H147" s="11">
        <v>145</v>
      </c>
      <c r="I147" s="13">
        <f t="shared" si="40"/>
        <v>1</v>
      </c>
      <c r="J147" s="11">
        <f>SUM(I$3:I147)</f>
        <v>94</v>
      </c>
      <c r="K147" s="12">
        <f t="shared" si="41"/>
        <v>64.82758620689654</v>
      </c>
      <c r="L147" s="11">
        <f t="shared" si="42"/>
        <v>0.78</v>
      </c>
      <c r="M147" s="11">
        <f t="shared" si="43"/>
        <v>0</v>
      </c>
      <c r="N147" s="11">
        <f>SUM(L$3:L147)</f>
        <v>32.135</v>
      </c>
      <c r="O147" s="11">
        <f>SUM(M$3:M147)</f>
        <v>-16.020000000000003</v>
      </c>
      <c r="P147" s="12">
        <f t="shared" si="53"/>
        <v>2.005930087390761</v>
      </c>
      <c r="Q147" s="12">
        <f t="shared" si="44"/>
        <v>720.31803962951</v>
      </c>
      <c r="R147" s="11">
        <v>1</v>
      </c>
      <c r="S147" s="11">
        <f t="shared" si="45"/>
        <v>0.78</v>
      </c>
      <c r="T147" s="11">
        <f t="shared" si="46"/>
        <v>0</v>
      </c>
      <c r="U147" s="16">
        <v>41740</v>
      </c>
      <c r="V147" s="11">
        <v>181.51</v>
      </c>
      <c r="W147" s="18">
        <f t="shared" si="47"/>
        <v>14.15778</v>
      </c>
      <c r="X147" s="11">
        <f t="shared" si="48"/>
        <v>14.25</v>
      </c>
      <c r="Y147" s="18">
        <f t="shared" si="49"/>
        <v>712.5</v>
      </c>
      <c r="Z147" s="18">
        <f t="shared" si="50"/>
        <v>7125</v>
      </c>
      <c r="AA147" s="18">
        <f>SUM(Z$2:Z147)</f>
        <v>130750</v>
      </c>
      <c r="AB147" s="18">
        <f t="shared" si="51"/>
        <v>901.7241379310345</v>
      </c>
    </row>
    <row r="148" spans="1:28" ht="12.75">
      <c r="A148" s="11">
        <f t="shared" si="36"/>
        <v>8.2</v>
      </c>
      <c r="B148" s="11">
        <f t="shared" si="37"/>
        <v>5.739999999999999</v>
      </c>
      <c r="C148" s="11">
        <v>0.41</v>
      </c>
      <c r="D148" s="11">
        <v>0.41</v>
      </c>
      <c r="E148" s="11">
        <f t="shared" si="52"/>
        <v>16.455894560453736</v>
      </c>
      <c r="F148" s="12">
        <f t="shared" si="38"/>
        <v>331.34999999999997</v>
      </c>
      <c r="G148" s="12">
        <f t="shared" si="39"/>
        <v>430.5</v>
      </c>
      <c r="H148" s="11">
        <v>146</v>
      </c>
      <c r="I148" s="13">
        <f t="shared" si="40"/>
        <v>1</v>
      </c>
      <c r="J148" s="11">
        <f>SUM(I$3:I148)</f>
        <v>95</v>
      </c>
      <c r="K148" s="12">
        <f t="shared" si="41"/>
        <v>65.06849315068493</v>
      </c>
      <c r="L148" s="11">
        <f t="shared" si="42"/>
        <v>0.41</v>
      </c>
      <c r="M148" s="11">
        <f t="shared" si="43"/>
        <v>0</v>
      </c>
      <c r="N148" s="11">
        <f>SUM(L$3:L148)</f>
        <v>32.544999999999995</v>
      </c>
      <c r="O148" s="11">
        <f>SUM(M$3:M148)</f>
        <v>-16.020000000000003</v>
      </c>
      <c r="P148" s="12">
        <f t="shared" si="53"/>
        <v>2.031523096129837</v>
      </c>
      <c r="Q148" s="12">
        <f t="shared" si="44"/>
        <v>761.6642951042438</v>
      </c>
      <c r="R148" s="11">
        <v>1</v>
      </c>
      <c r="S148" s="11">
        <f t="shared" si="45"/>
        <v>0.41</v>
      </c>
      <c r="T148" s="11">
        <f t="shared" si="46"/>
        <v>0</v>
      </c>
      <c r="U148" s="16">
        <v>41754</v>
      </c>
      <c r="V148" s="17">
        <v>186.29</v>
      </c>
      <c r="W148" s="18">
        <f t="shared" si="47"/>
        <v>7.637889999999999</v>
      </c>
      <c r="X148" s="11">
        <f t="shared" si="48"/>
        <v>7.75</v>
      </c>
      <c r="Y148" s="18">
        <f t="shared" si="49"/>
        <v>387.5</v>
      </c>
      <c r="Z148" s="18">
        <f t="shared" si="50"/>
        <v>3875</v>
      </c>
      <c r="AA148" s="18">
        <f>SUM(Z$2:Z148)</f>
        <v>134625</v>
      </c>
      <c r="AB148" s="18">
        <f t="shared" si="51"/>
        <v>922.0890410958904</v>
      </c>
    </row>
    <row r="149" spans="1:29" ht="12.75">
      <c r="A149" s="11">
        <f t="shared" si="36"/>
        <v>0.2</v>
      </c>
      <c r="B149" s="11">
        <f t="shared" si="37"/>
        <v>0.14</v>
      </c>
      <c r="C149" s="11">
        <v>0.01</v>
      </c>
      <c r="D149" s="11">
        <v>-0.17</v>
      </c>
      <c r="E149" s="11">
        <f t="shared" si="52"/>
        <v>16.285894560453734</v>
      </c>
      <c r="F149" s="12">
        <f t="shared" si="38"/>
        <v>331.48999999999995</v>
      </c>
      <c r="G149" s="12">
        <f t="shared" si="39"/>
        <v>430.7</v>
      </c>
      <c r="H149" s="11">
        <v>147</v>
      </c>
      <c r="I149" s="13">
        <f t="shared" si="40"/>
        <v>1</v>
      </c>
      <c r="J149" s="11">
        <f>SUM(I$3:I149)</f>
        <v>96</v>
      </c>
      <c r="K149" s="12">
        <f t="shared" si="41"/>
        <v>65.3061224489796</v>
      </c>
      <c r="L149" s="11">
        <f t="shared" si="42"/>
        <v>0.01</v>
      </c>
      <c r="M149" s="11">
        <f t="shared" si="43"/>
        <v>0</v>
      </c>
      <c r="N149" s="11">
        <f>SUM(L$3:L149)</f>
        <v>32.55499999999999</v>
      </c>
      <c r="O149" s="11">
        <f>SUM(M$3:M149)</f>
        <v>-16.020000000000003</v>
      </c>
      <c r="P149" s="12">
        <f t="shared" si="53"/>
        <v>2.0321473158551804</v>
      </c>
      <c r="Q149" s="12">
        <f t="shared" si="44"/>
        <v>762.7306251173898</v>
      </c>
      <c r="R149" s="11">
        <v>1</v>
      </c>
      <c r="S149" s="11">
        <f t="shared" si="45"/>
        <v>0.01</v>
      </c>
      <c r="T149" s="11">
        <f t="shared" si="46"/>
        <v>0</v>
      </c>
      <c r="U149" s="16">
        <v>41758</v>
      </c>
      <c r="V149" s="17">
        <v>187.75</v>
      </c>
      <c r="W149" s="18">
        <f t="shared" si="47"/>
        <v>0.18774999999999997</v>
      </c>
      <c r="X149" s="11">
        <f t="shared" si="48"/>
        <v>0.25</v>
      </c>
      <c r="Y149" s="18">
        <f t="shared" si="49"/>
        <v>12.5</v>
      </c>
      <c r="Z149" s="18">
        <f t="shared" si="50"/>
        <v>125</v>
      </c>
      <c r="AA149" s="18">
        <f>SUM(Z$2:Z149)</f>
        <v>134750</v>
      </c>
      <c r="AB149" s="18">
        <f t="shared" si="51"/>
        <v>916.6666666666666</v>
      </c>
      <c r="AC149" s="15" t="s">
        <v>35</v>
      </c>
    </row>
    <row r="150" spans="1:28" ht="12.75">
      <c r="A150" s="11">
        <f t="shared" si="36"/>
        <v>-2.6</v>
      </c>
      <c r="B150" s="11">
        <f t="shared" si="37"/>
        <v>-1.82</v>
      </c>
      <c r="C150" s="11">
        <v>-0.13</v>
      </c>
      <c r="D150" s="11">
        <v>-0.13</v>
      </c>
      <c r="E150" s="11">
        <f t="shared" si="52"/>
        <v>16.155894560453735</v>
      </c>
      <c r="F150" s="12">
        <f t="shared" si="38"/>
        <v>329.66999999999996</v>
      </c>
      <c r="G150" s="12">
        <f t="shared" si="39"/>
        <v>428.09999999999997</v>
      </c>
      <c r="H150" s="11">
        <v>148</v>
      </c>
      <c r="I150" s="13">
        <f t="shared" si="40"/>
        <v>0</v>
      </c>
      <c r="J150" s="11">
        <f>SUM(I$3:I150)</f>
        <v>96</v>
      </c>
      <c r="K150" s="12">
        <f t="shared" si="41"/>
        <v>64.86486486486487</v>
      </c>
      <c r="L150" s="11">
        <f t="shared" si="42"/>
        <v>0</v>
      </c>
      <c r="M150" s="11">
        <f t="shared" si="43"/>
        <v>-0.13</v>
      </c>
      <c r="N150" s="11">
        <f>SUM(L$3:L150)</f>
        <v>32.55499999999999</v>
      </c>
      <c r="O150" s="11">
        <f>SUM(M$3:M150)</f>
        <v>-16.150000000000002</v>
      </c>
      <c r="P150" s="12">
        <f t="shared" si="53"/>
        <v>2.01578947368421</v>
      </c>
      <c r="Q150" s="12">
        <f t="shared" si="44"/>
        <v>748.8489277402533</v>
      </c>
      <c r="R150" s="11">
        <v>0</v>
      </c>
      <c r="S150" s="11">
        <f t="shared" si="45"/>
        <v>0</v>
      </c>
      <c r="T150" s="11">
        <f t="shared" si="46"/>
        <v>-0.13</v>
      </c>
      <c r="U150" s="16">
        <v>41771</v>
      </c>
      <c r="V150" s="17">
        <v>189.79</v>
      </c>
      <c r="W150" s="18">
        <f t="shared" si="47"/>
        <v>-2.4672699999999996</v>
      </c>
      <c r="X150" s="11">
        <f t="shared" si="48"/>
        <v>-2.5</v>
      </c>
      <c r="Y150" s="18">
        <f t="shared" si="49"/>
        <v>-125</v>
      </c>
      <c r="Z150" s="18">
        <f t="shared" si="50"/>
        <v>-1250</v>
      </c>
      <c r="AA150" s="18">
        <f>SUM(Z$2:Z150)</f>
        <v>133500</v>
      </c>
      <c r="AB150" s="18">
        <f t="shared" si="51"/>
        <v>902.027027027027</v>
      </c>
    </row>
    <row r="151" spans="1:28" ht="12.75">
      <c r="A151" s="11">
        <f t="shared" si="36"/>
        <v>1.7999999999999998</v>
      </c>
      <c r="B151" s="11">
        <f t="shared" si="37"/>
        <v>1.26</v>
      </c>
      <c r="C151" s="11">
        <v>0.09</v>
      </c>
      <c r="D151" s="11">
        <v>0.09</v>
      </c>
      <c r="E151" s="11">
        <f t="shared" si="52"/>
        <v>16.245894560453735</v>
      </c>
      <c r="F151" s="12">
        <f t="shared" si="38"/>
        <v>330.92999999999995</v>
      </c>
      <c r="G151" s="12">
        <f t="shared" si="39"/>
        <v>429.9</v>
      </c>
      <c r="H151" s="11">
        <v>149</v>
      </c>
      <c r="I151" s="13">
        <f t="shared" si="40"/>
        <v>1</v>
      </c>
      <c r="J151" s="11">
        <f>SUM(I$3:I151)</f>
        <v>97</v>
      </c>
      <c r="K151" s="12">
        <f t="shared" si="41"/>
        <v>65.1006711409396</v>
      </c>
      <c r="L151" s="11">
        <f t="shared" si="42"/>
        <v>0.09</v>
      </c>
      <c r="M151" s="11">
        <f t="shared" si="43"/>
        <v>0</v>
      </c>
      <c r="N151" s="11">
        <f>SUM(L$3:L151)</f>
        <v>32.644999999999996</v>
      </c>
      <c r="O151" s="11">
        <f>SUM(M$3:M151)</f>
        <v>-16.150000000000002</v>
      </c>
      <c r="P151" s="12">
        <f t="shared" si="53"/>
        <v>2.0213622291021665</v>
      </c>
      <c r="Q151" s="12">
        <f t="shared" si="44"/>
        <v>758.2844242297805</v>
      </c>
      <c r="R151" s="11">
        <v>0</v>
      </c>
      <c r="S151" s="11">
        <f t="shared" si="45"/>
        <v>0</v>
      </c>
      <c r="T151" s="11">
        <f t="shared" si="46"/>
        <v>0.09</v>
      </c>
      <c r="U151" s="16">
        <v>41772</v>
      </c>
      <c r="V151" s="17">
        <v>189.96</v>
      </c>
      <c r="W151" s="18">
        <f t="shared" si="47"/>
        <v>1.70964</v>
      </c>
      <c r="X151" s="11">
        <f t="shared" si="48"/>
        <v>1.75</v>
      </c>
      <c r="Y151" s="18">
        <f t="shared" si="49"/>
        <v>87.5</v>
      </c>
      <c r="Z151" s="18">
        <f t="shared" si="50"/>
        <v>875</v>
      </c>
      <c r="AA151" s="18">
        <f>SUM(Z$2:Z151)</f>
        <v>134375</v>
      </c>
      <c r="AB151" s="18">
        <f t="shared" si="51"/>
        <v>901.8456375838927</v>
      </c>
    </row>
    <row r="152" spans="1:28" ht="12.75">
      <c r="A152" s="11">
        <f t="shared" si="36"/>
        <v>1.7999999999999998</v>
      </c>
      <c r="B152" s="11">
        <f t="shared" si="37"/>
        <v>1.26</v>
      </c>
      <c r="C152" s="11">
        <v>0.09</v>
      </c>
      <c r="D152" s="11">
        <v>0.09</v>
      </c>
      <c r="E152" s="11">
        <f t="shared" si="52"/>
        <v>16.335894560453735</v>
      </c>
      <c r="F152" s="12">
        <f t="shared" si="38"/>
        <v>332.18999999999994</v>
      </c>
      <c r="G152" s="12">
        <f t="shared" si="39"/>
        <v>431.7</v>
      </c>
      <c r="H152" s="11">
        <v>150</v>
      </c>
      <c r="I152" s="13">
        <f t="shared" si="40"/>
        <v>1</v>
      </c>
      <c r="J152" s="11">
        <f>SUM(I$3:I152)</f>
        <v>98</v>
      </c>
      <c r="K152" s="12">
        <f t="shared" si="41"/>
        <v>65.33333333333333</v>
      </c>
      <c r="L152" s="11">
        <f t="shared" si="42"/>
        <v>0.09</v>
      </c>
      <c r="M152" s="11">
        <f t="shared" si="43"/>
        <v>0</v>
      </c>
      <c r="N152" s="11">
        <f>SUM(L$3:L152)</f>
        <v>32.735</v>
      </c>
      <c r="O152" s="11">
        <f>SUM(M$3:M152)</f>
        <v>-16.150000000000002</v>
      </c>
      <c r="P152" s="12">
        <f t="shared" si="53"/>
        <v>2.0269349845201234</v>
      </c>
      <c r="Q152" s="12">
        <f t="shared" si="44"/>
        <v>767.8388079750757</v>
      </c>
      <c r="R152" s="11">
        <v>0</v>
      </c>
      <c r="S152" s="11">
        <f t="shared" si="45"/>
        <v>0</v>
      </c>
      <c r="T152" s="11">
        <f t="shared" si="46"/>
        <v>0.09</v>
      </c>
      <c r="U152" s="16">
        <v>41788</v>
      </c>
      <c r="V152" s="17">
        <v>192.37</v>
      </c>
      <c r="W152" s="18">
        <f t="shared" si="47"/>
        <v>1.7313299999999998</v>
      </c>
      <c r="X152" s="11">
        <f t="shared" si="48"/>
        <v>1.75</v>
      </c>
      <c r="Y152" s="18">
        <f t="shared" si="49"/>
        <v>87.5</v>
      </c>
      <c r="Z152" s="18">
        <f t="shared" si="50"/>
        <v>875</v>
      </c>
      <c r="AA152" s="18">
        <f>SUM(Z$2:Z152)</f>
        <v>135250</v>
      </c>
      <c r="AB152" s="18">
        <f t="shared" si="51"/>
        <v>901.6666666666666</v>
      </c>
    </row>
    <row r="153" spans="1:29" ht="12.75">
      <c r="A153" s="11">
        <f t="shared" si="36"/>
        <v>6.2</v>
      </c>
      <c r="B153" s="11">
        <f t="shared" si="37"/>
        <v>4.34</v>
      </c>
      <c r="C153" s="11">
        <v>0.31</v>
      </c>
      <c r="D153" s="11">
        <v>0.31</v>
      </c>
      <c r="E153" s="11">
        <f t="shared" si="52"/>
        <v>16.645894560453733</v>
      </c>
      <c r="F153" s="12">
        <f t="shared" si="38"/>
        <v>336.5299999999999</v>
      </c>
      <c r="G153" s="12">
        <f t="shared" si="39"/>
        <v>437.9</v>
      </c>
      <c r="H153" s="11">
        <v>151</v>
      </c>
      <c r="I153" s="13">
        <f t="shared" si="40"/>
        <v>1</v>
      </c>
      <c r="J153" s="11">
        <f>SUM(I$3:I153)</f>
        <v>99</v>
      </c>
      <c r="K153" s="12">
        <f t="shared" si="41"/>
        <v>65.56291390728477</v>
      </c>
      <c r="L153" s="11">
        <f t="shared" si="42"/>
        <v>0.31</v>
      </c>
      <c r="M153" s="11">
        <f t="shared" si="43"/>
        <v>0</v>
      </c>
      <c r="N153" s="11">
        <f>SUM(L$3:L153)</f>
        <v>33.045</v>
      </c>
      <c r="O153" s="11">
        <f>SUM(M$3:M153)</f>
        <v>-16.150000000000002</v>
      </c>
      <c r="P153" s="12">
        <f t="shared" si="53"/>
        <v>2.0461300309597523</v>
      </c>
      <c r="Q153" s="12">
        <f t="shared" si="44"/>
        <v>801.1630122411941</v>
      </c>
      <c r="R153" s="11">
        <v>0</v>
      </c>
      <c r="S153" s="11">
        <f t="shared" si="45"/>
        <v>0</v>
      </c>
      <c r="T153" s="11">
        <f t="shared" si="46"/>
        <v>0.31</v>
      </c>
      <c r="U153" s="16">
        <v>41792</v>
      </c>
      <c r="V153" s="17">
        <v>192.9</v>
      </c>
      <c r="W153" s="18">
        <f t="shared" si="47"/>
        <v>5.9799</v>
      </c>
      <c r="X153" s="11">
        <f t="shared" si="48"/>
        <v>6</v>
      </c>
      <c r="Y153" s="18">
        <f t="shared" si="49"/>
        <v>300</v>
      </c>
      <c r="Z153" s="18">
        <f t="shared" si="50"/>
        <v>3000</v>
      </c>
      <c r="AA153" s="18">
        <f>SUM(Z$2:Z153)</f>
        <v>138250</v>
      </c>
      <c r="AB153" s="18">
        <f t="shared" si="51"/>
        <v>915.5629139072847</v>
      </c>
      <c r="AC153" s="15" t="s">
        <v>41</v>
      </c>
    </row>
    <row r="154" spans="1:28" ht="12.75">
      <c r="A154" s="11">
        <f t="shared" si="36"/>
        <v>-4.4</v>
      </c>
      <c r="B154" s="11">
        <f t="shared" si="37"/>
        <v>-3.08</v>
      </c>
      <c r="C154" s="11">
        <v>-0.22</v>
      </c>
      <c r="D154" s="11">
        <v>-0.22</v>
      </c>
      <c r="E154" s="11">
        <f t="shared" si="52"/>
        <v>16.425894560453735</v>
      </c>
      <c r="F154" s="12">
        <f t="shared" si="38"/>
        <v>333.44999999999993</v>
      </c>
      <c r="G154" s="12">
        <f t="shared" si="39"/>
        <v>433.5</v>
      </c>
      <c r="H154" s="11">
        <v>152</v>
      </c>
      <c r="I154" s="13">
        <f t="shared" si="40"/>
        <v>0</v>
      </c>
      <c r="J154" s="11">
        <f>SUM(I$3:I154)</f>
        <v>99</v>
      </c>
      <c r="K154" s="12">
        <f t="shared" si="41"/>
        <v>65.13157894736842</v>
      </c>
      <c r="L154" s="11">
        <f t="shared" si="42"/>
        <v>0</v>
      </c>
      <c r="M154" s="11">
        <f t="shared" si="43"/>
        <v>-0.22</v>
      </c>
      <c r="N154" s="11">
        <f>SUM(L$3:L154)</f>
        <v>33.045</v>
      </c>
      <c r="O154" s="11">
        <f>SUM(M$3:M154)</f>
        <v>-16.37</v>
      </c>
      <c r="P154" s="12">
        <f t="shared" si="53"/>
        <v>2.0186316432498472</v>
      </c>
      <c r="Q154" s="12">
        <f t="shared" si="44"/>
        <v>776.4871914641653</v>
      </c>
      <c r="R154" s="11">
        <v>0</v>
      </c>
      <c r="S154" s="11">
        <f t="shared" si="45"/>
        <v>0</v>
      </c>
      <c r="T154" s="11">
        <f t="shared" si="46"/>
        <v>-0.22</v>
      </c>
      <c r="U154" s="16">
        <v>41793</v>
      </c>
      <c r="V154" s="17">
        <v>192.8</v>
      </c>
      <c r="W154" s="18">
        <f t="shared" si="47"/>
        <v>-4.2416</v>
      </c>
      <c r="X154" s="11">
        <f t="shared" si="48"/>
        <v>-4.25</v>
      </c>
      <c r="Y154" s="18">
        <f t="shared" si="49"/>
        <v>-212.5</v>
      </c>
      <c r="Z154" s="18">
        <f t="shared" si="50"/>
        <v>-2125</v>
      </c>
      <c r="AA154" s="18">
        <f>SUM(Z$2:Z154)</f>
        <v>136125</v>
      </c>
      <c r="AB154" s="18">
        <f t="shared" si="51"/>
        <v>895.5592105263158</v>
      </c>
    </row>
    <row r="155" spans="1:28" ht="12.75">
      <c r="A155" s="11">
        <f t="shared" si="36"/>
        <v>0.4</v>
      </c>
      <c r="B155" s="11">
        <f t="shared" si="37"/>
        <v>0.28</v>
      </c>
      <c r="C155" s="11">
        <v>0.02</v>
      </c>
      <c r="D155" s="11">
        <v>0.02</v>
      </c>
      <c r="E155" s="11">
        <f t="shared" si="52"/>
        <v>16.445894560453734</v>
      </c>
      <c r="F155" s="12">
        <f t="shared" si="38"/>
        <v>333.7299999999999</v>
      </c>
      <c r="G155" s="12">
        <f t="shared" si="39"/>
        <v>433.9</v>
      </c>
      <c r="H155" s="11">
        <v>153</v>
      </c>
      <c r="I155" s="13">
        <f t="shared" si="40"/>
        <v>1</v>
      </c>
      <c r="J155" s="11">
        <f>SUM(I$3:I155)</f>
        <v>100</v>
      </c>
      <c r="K155" s="12">
        <f t="shared" si="41"/>
        <v>65.359477124183</v>
      </c>
      <c r="L155" s="11">
        <f t="shared" si="42"/>
        <v>0.02</v>
      </c>
      <c r="M155" s="11">
        <f t="shared" si="43"/>
        <v>0</v>
      </c>
      <c r="N155" s="11">
        <f>SUM(L$3:L155)</f>
        <v>33.065000000000005</v>
      </c>
      <c r="O155" s="11">
        <f>SUM(M$3:M155)</f>
        <v>-16.37</v>
      </c>
      <c r="P155" s="12">
        <f t="shared" si="53"/>
        <v>2.019853390348198</v>
      </c>
      <c r="Q155" s="12">
        <f t="shared" si="44"/>
        <v>778.661355600265</v>
      </c>
      <c r="R155" s="11">
        <v>0</v>
      </c>
      <c r="S155" s="11">
        <f t="shared" si="45"/>
        <v>0</v>
      </c>
      <c r="T155" s="11">
        <f t="shared" si="46"/>
        <v>0.02</v>
      </c>
      <c r="U155" s="16">
        <v>41796</v>
      </c>
      <c r="V155" s="17">
        <v>195.38</v>
      </c>
      <c r="W155" s="18">
        <f t="shared" si="47"/>
        <v>0.39076</v>
      </c>
      <c r="X155" s="11">
        <f t="shared" si="48"/>
        <v>0.5</v>
      </c>
      <c r="Y155" s="18">
        <f t="shared" si="49"/>
        <v>25</v>
      </c>
      <c r="Z155" s="18">
        <f t="shared" si="50"/>
        <v>250</v>
      </c>
      <c r="AA155" s="18">
        <f>SUM(Z$2:Z155)</f>
        <v>136375</v>
      </c>
      <c r="AB155" s="18">
        <f t="shared" si="51"/>
        <v>891.3398692810457</v>
      </c>
    </row>
    <row r="156" spans="1:28" ht="12.75">
      <c r="A156" s="11">
        <f t="shared" si="36"/>
        <v>2.2</v>
      </c>
      <c r="B156" s="11">
        <f t="shared" si="37"/>
        <v>1.54</v>
      </c>
      <c r="C156" s="11">
        <v>0.11</v>
      </c>
      <c r="D156" s="11">
        <v>0.11</v>
      </c>
      <c r="E156" s="11">
        <f t="shared" si="52"/>
        <v>16.555894560453734</v>
      </c>
      <c r="F156" s="12">
        <f t="shared" si="38"/>
        <v>335.2699999999999</v>
      </c>
      <c r="G156" s="12">
        <f t="shared" si="39"/>
        <v>436.09999999999997</v>
      </c>
      <c r="H156" s="11">
        <v>154</v>
      </c>
      <c r="I156" s="13">
        <f t="shared" si="40"/>
        <v>1</v>
      </c>
      <c r="J156" s="11">
        <f>SUM(I$3:I156)</f>
        <v>101</v>
      </c>
      <c r="K156" s="12">
        <f t="shared" si="41"/>
        <v>65.5844155844156</v>
      </c>
      <c r="L156" s="11">
        <f t="shared" si="42"/>
        <v>0.11</v>
      </c>
      <c r="M156" s="11">
        <f t="shared" si="43"/>
        <v>0</v>
      </c>
      <c r="N156" s="11">
        <f>SUM(L$3:L156)</f>
        <v>33.175000000000004</v>
      </c>
      <c r="O156" s="11">
        <f>SUM(M$3:M156)</f>
        <v>-16.37</v>
      </c>
      <c r="P156" s="12">
        <f t="shared" si="53"/>
        <v>2.0265729993891264</v>
      </c>
      <c r="Q156" s="12">
        <f t="shared" si="44"/>
        <v>790.6527404765092</v>
      </c>
      <c r="R156" s="11">
        <v>0</v>
      </c>
      <c r="S156" s="11">
        <f t="shared" si="45"/>
        <v>0</v>
      </c>
      <c r="T156" s="11">
        <f t="shared" si="46"/>
        <v>0.11</v>
      </c>
      <c r="U156" s="16">
        <v>41799</v>
      </c>
      <c r="V156" s="17">
        <v>195.58</v>
      </c>
      <c r="W156" s="18">
        <f t="shared" si="47"/>
        <v>2.15138</v>
      </c>
      <c r="X156" s="11">
        <f t="shared" si="48"/>
        <v>2.25</v>
      </c>
      <c r="Y156" s="18">
        <f t="shared" si="49"/>
        <v>112.5</v>
      </c>
      <c r="Z156" s="18">
        <f t="shared" si="50"/>
        <v>1125</v>
      </c>
      <c r="AA156" s="18">
        <f>SUM(Z$2:Z156)</f>
        <v>137500</v>
      </c>
      <c r="AB156" s="18">
        <f t="shared" si="51"/>
        <v>892.8571428571429</v>
      </c>
    </row>
    <row r="157" spans="1:28" ht="12.75">
      <c r="A157" s="11">
        <f t="shared" si="36"/>
        <v>-2.4</v>
      </c>
      <c r="B157" s="11">
        <f t="shared" si="37"/>
        <v>-1.68</v>
      </c>
      <c r="C157" s="11">
        <v>-0.12</v>
      </c>
      <c r="D157" s="11">
        <v>-0.12</v>
      </c>
      <c r="E157" s="11">
        <f t="shared" si="52"/>
        <v>16.435894560453733</v>
      </c>
      <c r="F157" s="12">
        <f t="shared" si="38"/>
        <v>333.5899999999999</v>
      </c>
      <c r="G157" s="12">
        <f t="shared" si="39"/>
        <v>433.7</v>
      </c>
      <c r="H157" s="11">
        <v>155</v>
      </c>
      <c r="I157" s="13">
        <f t="shared" si="40"/>
        <v>0</v>
      </c>
      <c r="J157" s="11">
        <f>SUM(I$3:I157)</f>
        <v>101</v>
      </c>
      <c r="K157" s="12">
        <f t="shared" si="41"/>
        <v>65.16129032258064</v>
      </c>
      <c r="L157" s="11">
        <f t="shared" si="42"/>
        <v>0</v>
      </c>
      <c r="M157" s="11">
        <f t="shared" si="43"/>
        <v>-0.12</v>
      </c>
      <c r="N157" s="11">
        <f>SUM(L$3:L157)</f>
        <v>33.175000000000004</v>
      </c>
      <c r="O157" s="11">
        <f>SUM(M$3:M157)</f>
        <v>-16.490000000000002</v>
      </c>
      <c r="P157" s="12">
        <f t="shared" si="53"/>
        <v>2.0118253486961795</v>
      </c>
      <c r="Q157" s="12">
        <f t="shared" si="44"/>
        <v>777.3697744365038</v>
      </c>
      <c r="R157" s="11">
        <v>1</v>
      </c>
      <c r="S157" s="11">
        <f t="shared" si="45"/>
        <v>-0.12</v>
      </c>
      <c r="T157" s="11">
        <f t="shared" si="46"/>
        <v>0</v>
      </c>
      <c r="U157" s="16">
        <v>41801</v>
      </c>
      <c r="V157" s="17">
        <v>194.92</v>
      </c>
      <c r="W157" s="18">
        <f t="shared" si="47"/>
        <v>-2.33904</v>
      </c>
      <c r="X157" s="11">
        <f t="shared" si="48"/>
        <v>-2.25</v>
      </c>
      <c r="Y157" s="18">
        <f t="shared" si="49"/>
        <v>-112.5</v>
      </c>
      <c r="Z157" s="18">
        <f t="shared" si="50"/>
        <v>-1125</v>
      </c>
      <c r="AA157" s="18">
        <f>SUM(Z$2:Z157)</f>
        <v>136375</v>
      </c>
      <c r="AB157" s="18">
        <f t="shared" si="51"/>
        <v>879.8387096774194</v>
      </c>
    </row>
    <row r="158" spans="1:28" ht="12.75">
      <c r="A158" s="11">
        <f t="shared" si="36"/>
        <v>4</v>
      </c>
      <c r="B158" s="11">
        <f t="shared" si="37"/>
        <v>2.8000000000000003</v>
      </c>
      <c r="C158" s="11">
        <v>0.2</v>
      </c>
      <c r="D158" s="11">
        <v>0.2</v>
      </c>
      <c r="E158" s="11">
        <f t="shared" si="52"/>
        <v>16.635894560453732</v>
      </c>
      <c r="F158" s="12">
        <f t="shared" si="38"/>
        <v>336.38999999999993</v>
      </c>
      <c r="G158" s="12">
        <f t="shared" si="39"/>
        <v>437.7</v>
      </c>
      <c r="H158" s="11">
        <v>156</v>
      </c>
      <c r="I158" s="13">
        <f t="shared" si="40"/>
        <v>1</v>
      </c>
      <c r="J158" s="11">
        <f>SUM(I$3:I158)</f>
        <v>102</v>
      </c>
      <c r="K158" s="12">
        <f t="shared" si="41"/>
        <v>65.38461538461539</v>
      </c>
      <c r="L158" s="11">
        <f t="shared" si="42"/>
        <v>0.2</v>
      </c>
      <c r="M158" s="11">
        <f t="shared" si="43"/>
        <v>0</v>
      </c>
      <c r="N158" s="11">
        <f>SUM(L$3:L158)</f>
        <v>33.37500000000001</v>
      </c>
      <c r="O158" s="11">
        <f>SUM(M$3:M158)</f>
        <v>-16.490000000000002</v>
      </c>
      <c r="P158" s="12">
        <f t="shared" si="53"/>
        <v>2.023953911461492</v>
      </c>
      <c r="Q158" s="12">
        <f t="shared" si="44"/>
        <v>799.136128120726</v>
      </c>
      <c r="R158" s="11">
        <v>1</v>
      </c>
      <c r="S158" s="11">
        <f t="shared" si="45"/>
        <v>0.2</v>
      </c>
      <c r="T158" s="11">
        <f t="shared" si="46"/>
        <v>0</v>
      </c>
      <c r="U158" s="16">
        <v>41802</v>
      </c>
      <c r="V158" s="17">
        <v>193.54</v>
      </c>
      <c r="W158" s="18">
        <f t="shared" si="47"/>
        <v>3.8708</v>
      </c>
      <c r="X158" s="11">
        <f t="shared" si="48"/>
        <v>3.75</v>
      </c>
      <c r="Y158" s="18">
        <f t="shared" si="49"/>
        <v>187.5</v>
      </c>
      <c r="Z158" s="18">
        <f t="shared" si="50"/>
        <v>1875</v>
      </c>
      <c r="AA158" s="18">
        <f>SUM(Z$2:Z158)</f>
        <v>138250</v>
      </c>
      <c r="AB158" s="18">
        <f t="shared" si="51"/>
        <v>886.2179487179487</v>
      </c>
    </row>
    <row r="159" spans="1:29" ht="12.75">
      <c r="A159" s="11">
        <f t="shared" si="36"/>
        <v>-5.2</v>
      </c>
      <c r="B159" s="11">
        <f t="shared" si="37"/>
        <v>-3.64</v>
      </c>
      <c r="C159" s="11">
        <v>-0.26</v>
      </c>
      <c r="D159" s="11">
        <v>-0.21</v>
      </c>
      <c r="E159" s="11">
        <f t="shared" si="52"/>
        <v>16.42589456045373</v>
      </c>
      <c r="F159" s="12">
        <f t="shared" si="38"/>
        <v>332.74999999999994</v>
      </c>
      <c r="G159" s="12">
        <f t="shared" si="39"/>
        <v>432.5</v>
      </c>
      <c r="H159" s="11">
        <v>157</v>
      </c>
      <c r="I159" s="13">
        <f t="shared" si="40"/>
        <v>0</v>
      </c>
      <c r="J159" s="11">
        <f>SUM(I$3:I159)</f>
        <v>102</v>
      </c>
      <c r="K159" s="12">
        <f t="shared" si="41"/>
        <v>64.96815286624204</v>
      </c>
      <c r="L159" s="11">
        <f t="shared" si="42"/>
        <v>0</v>
      </c>
      <c r="M159" s="11">
        <f t="shared" si="43"/>
        <v>-0.26</v>
      </c>
      <c r="N159" s="11">
        <f>SUM(L$3:L159)</f>
        <v>33.37500000000001</v>
      </c>
      <c r="O159" s="11">
        <f>SUM(M$3:M159)</f>
        <v>-16.750000000000004</v>
      </c>
      <c r="P159" s="12">
        <f t="shared" si="53"/>
        <v>1.992537313432836</v>
      </c>
      <c r="Q159" s="12">
        <f t="shared" si="44"/>
        <v>770.0475730571316</v>
      </c>
      <c r="R159" s="11">
        <v>1</v>
      </c>
      <c r="S159" s="11">
        <f t="shared" si="45"/>
        <v>-0.26</v>
      </c>
      <c r="T159" s="11">
        <f t="shared" si="46"/>
        <v>0</v>
      </c>
      <c r="U159" s="16">
        <v>41814</v>
      </c>
      <c r="V159" s="17">
        <v>194.7</v>
      </c>
      <c r="W159" s="18">
        <f t="shared" si="47"/>
        <v>-5.062200000000001</v>
      </c>
      <c r="X159" s="11">
        <f t="shared" si="48"/>
        <v>-5</v>
      </c>
      <c r="Y159" s="18">
        <f t="shared" si="49"/>
        <v>-250</v>
      </c>
      <c r="Z159" s="18">
        <f t="shared" si="50"/>
        <v>-2500</v>
      </c>
      <c r="AA159" s="18">
        <f>SUM(Z$2:Z159)</f>
        <v>135750</v>
      </c>
      <c r="AB159" s="18">
        <f t="shared" si="51"/>
        <v>864.6496815286624</v>
      </c>
      <c r="AC159" s="15" t="s">
        <v>41</v>
      </c>
    </row>
    <row r="160" spans="1:29" ht="12.75">
      <c r="A160" s="11">
        <f t="shared" si="36"/>
        <v>0.2</v>
      </c>
      <c r="B160" s="11">
        <f t="shared" si="37"/>
        <v>0.14</v>
      </c>
      <c r="C160" s="11">
        <v>0.01</v>
      </c>
      <c r="D160" s="11">
        <v>-0.06</v>
      </c>
      <c r="E160" s="11">
        <f t="shared" si="52"/>
        <v>16.365894560453732</v>
      </c>
      <c r="F160" s="12">
        <f t="shared" si="38"/>
        <v>332.88999999999993</v>
      </c>
      <c r="G160" s="12">
        <f t="shared" si="39"/>
        <v>432.7</v>
      </c>
      <c r="H160" s="11">
        <v>158</v>
      </c>
      <c r="I160" s="13">
        <f t="shared" si="40"/>
        <v>1</v>
      </c>
      <c r="J160" s="11">
        <f>SUM(I$3:I160)</f>
        <v>103</v>
      </c>
      <c r="K160" s="12">
        <f t="shared" si="41"/>
        <v>65.18987341772153</v>
      </c>
      <c r="L160" s="11">
        <f t="shared" si="42"/>
        <v>0.01</v>
      </c>
      <c r="M160" s="11">
        <f t="shared" si="43"/>
        <v>0</v>
      </c>
      <c r="N160" s="11">
        <f>SUM(L$3:L160)</f>
        <v>33.385000000000005</v>
      </c>
      <c r="O160" s="11">
        <f>SUM(M$3:M160)</f>
        <v>-16.750000000000004</v>
      </c>
      <c r="P160" s="12">
        <f t="shared" si="53"/>
        <v>1.9931343283582088</v>
      </c>
      <c r="Q160" s="12">
        <f t="shared" si="44"/>
        <v>771.1256396594116</v>
      </c>
      <c r="R160" s="11">
        <v>1</v>
      </c>
      <c r="S160" s="11">
        <f t="shared" si="45"/>
        <v>0.01</v>
      </c>
      <c r="T160" s="11">
        <f t="shared" si="46"/>
        <v>0</v>
      </c>
      <c r="U160" s="16">
        <v>41817</v>
      </c>
      <c r="V160" s="17">
        <v>195.82</v>
      </c>
      <c r="W160" s="18">
        <f t="shared" si="47"/>
        <v>0.19582</v>
      </c>
      <c r="X160" s="11">
        <f t="shared" si="48"/>
        <v>0.25</v>
      </c>
      <c r="Y160" s="18">
        <f t="shared" si="49"/>
        <v>12.5</v>
      </c>
      <c r="Z160" s="18">
        <f t="shared" si="50"/>
        <v>125</v>
      </c>
      <c r="AA160" s="18">
        <f>SUM(Z$2:Z160)</f>
        <v>135875</v>
      </c>
      <c r="AB160" s="18">
        <f t="shared" si="51"/>
        <v>859.9683544303797</v>
      </c>
      <c r="AC160" s="15" t="s">
        <v>35</v>
      </c>
    </row>
    <row r="161" spans="1:28" ht="12.75">
      <c r="A161" s="11">
        <f t="shared" si="36"/>
        <v>4.8</v>
      </c>
      <c r="B161" s="11">
        <f t="shared" si="37"/>
        <v>3.36</v>
      </c>
      <c r="C161" s="11">
        <v>0.24</v>
      </c>
      <c r="D161" s="11">
        <v>0.24</v>
      </c>
      <c r="E161" s="11">
        <f t="shared" si="52"/>
        <v>16.60589456045373</v>
      </c>
      <c r="F161" s="12">
        <f t="shared" si="38"/>
        <v>336.24999999999994</v>
      </c>
      <c r="G161" s="12">
        <f t="shared" si="39"/>
        <v>437.5</v>
      </c>
      <c r="H161" s="11">
        <v>159</v>
      </c>
      <c r="I161" s="13">
        <f t="shared" si="40"/>
        <v>1</v>
      </c>
      <c r="J161" s="11">
        <f>SUM(I$3:I161)</f>
        <v>104</v>
      </c>
      <c r="K161" s="12">
        <f t="shared" si="41"/>
        <v>65.40880503144653</v>
      </c>
      <c r="L161" s="11">
        <f t="shared" si="42"/>
        <v>0.24</v>
      </c>
      <c r="M161" s="11">
        <f t="shared" si="43"/>
        <v>0</v>
      </c>
      <c r="N161" s="11">
        <f>SUM(L$3:L161)</f>
        <v>33.62500000000001</v>
      </c>
      <c r="O161" s="11">
        <f>SUM(M$3:M161)</f>
        <v>-16.750000000000004</v>
      </c>
      <c r="P161" s="12">
        <f t="shared" si="53"/>
        <v>2.0074626865671643</v>
      </c>
      <c r="Q161" s="12">
        <f t="shared" si="44"/>
        <v>797.0354611519679</v>
      </c>
      <c r="R161" s="11">
        <v>1</v>
      </c>
      <c r="S161" s="11">
        <f t="shared" si="45"/>
        <v>0.24</v>
      </c>
      <c r="T161" s="11">
        <f t="shared" si="46"/>
        <v>0</v>
      </c>
      <c r="U161" s="16">
        <v>41820</v>
      </c>
      <c r="V161" s="17">
        <v>195.72</v>
      </c>
      <c r="W161" s="18">
        <f t="shared" si="47"/>
        <v>4.69728</v>
      </c>
      <c r="X161" s="11">
        <f t="shared" si="48"/>
        <v>4.75</v>
      </c>
      <c r="Y161" s="18">
        <f t="shared" si="49"/>
        <v>237.5</v>
      </c>
      <c r="Z161" s="18">
        <f t="shared" si="50"/>
        <v>2375</v>
      </c>
      <c r="AA161" s="18">
        <f>SUM(Z$2:Z161)</f>
        <v>138250</v>
      </c>
      <c r="AB161" s="18">
        <f t="shared" si="51"/>
        <v>869.496855345912</v>
      </c>
    </row>
    <row r="162" spans="1:28" ht="12.75">
      <c r="A162" s="11">
        <f t="shared" si="36"/>
        <v>5</v>
      </c>
      <c r="B162" s="11">
        <f t="shared" si="37"/>
        <v>3.5</v>
      </c>
      <c r="C162" s="11">
        <v>0.25</v>
      </c>
      <c r="D162" s="11">
        <v>0.25</v>
      </c>
      <c r="E162" s="11">
        <f t="shared" si="52"/>
        <v>16.85589456045373</v>
      </c>
      <c r="F162" s="12">
        <f t="shared" si="38"/>
        <v>339.74999999999994</v>
      </c>
      <c r="G162" s="12">
        <f t="shared" si="39"/>
        <v>442.5</v>
      </c>
      <c r="H162" s="11">
        <v>160</v>
      </c>
      <c r="I162" s="13">
        <f t="shared" si="40"/>
        <v>1</v>
      </c>
      <c r="J162" s="11">
        <f>SUM(I$3:I162)</f>
        <v>105</v>
      </c>
      <c r="K162" s="12">
        <f t="shared" si="41"/>
        <v>65.625</v>
      </c>
      <c r="L162" s="11">
        <f t="shared" si="42"/>
        <v>0.25</v>
      </c>
      <c r="M162" s="11">
        <f t="shared" si="43"/>
        <v>0</v>
      </c>
      <c r="N162" s="11">
        <f>SUM(L$3:L162)</f>
        <v>33.87500000000001</v>
      </c>
      <c r="O162" s="11">
        <f>SUM(M$3:M162)</f>
        <v>-16.750000000000004</v>
      </c>
      <c r="P162" s="12">
        <f t="shared" si="53"/>
        <v>2.0223880597014925</v>
      </c>
      <c r="Q162" s="12">
        <f t="shared" si="44"/>
        <v>824.9317022922867</v>
      </c>
      <c r="R162" s="11">
        <v>1</v>
      </c>
      <c r="S162" s="11">
        <f t="shared" si="45"/>
        <v>0.25</v>
      </c>
      <c r="T162" s="11">
        <f t="shared" si="46"/>
        <v>0</v>
      </c>
      <c r="U162" s="16">
        <v>41828</v>
      </c>
      <c r="V162" s="17">
        <v>196.24</v>
      </c>
      <c r="W162" s="18">
        <f t="shared" si="47"/>
        <v>4.906000000000001</v>
      </c>
      <c r="X162" s="11">
        <f t="shared" si="48"/>
        <v>5</v>
      </c>
      <c r="Y162" s="18">
        <f t="shared" si="49"/>
        <v>250</v>
      </c>
      <c r="Z162" s="18">
        <f t="shared" si="50"/>
        <v>2500</v>
      </c>
      <c r="AA162" s="18">
        <f>SUM(Z$2:Z162)</f>
        <v>140750</v>
      </c>
      <c r="AB162" s="18">
        <f t="shared" si="51"/>
        <v>879.6875</v>
      </c>
    </row>
    <row r="163" spans="1:28" ht="12.75">
      <c r="A163" s="11">
        <f t="shared" si="36"/>
        <v>-6.2</v>
      </c>
      <c r="B163" s="11">
        <f t="shared" si="37"/>
        <v>-4.34</v>
      </c>
      <c r="C163" s="11">
        <v>-0.31</v>
      </c>
      <c r="D163" s="11">
        <v>-0.31</v>
      </c>
      <c r="E163" s="11">
        <f t="shared" si="52"/>
        <v>16.545894560453732</v>
      </c>
      <c r="F163" s="12">
        <f t="shared" si="38"/>
        <v>335.40999999999997</v>
      </c>
      <c r="G163" s="12">
        <f t="shared" si="39"/>
        <v>436.3</v>
      </c>
      <c r="H163" s="11">
        <v>161</v>
      </c>
      <c r="I163" s="13">
        <f t="shared" si="40"/>
        <v>0</v>
      </c>
      <c r="J163" s="11">
        <f>SUM(I$3:I163)</f>
        <v>105</v>
      </c>
      <c r="K163" s="12">
        <f t="shared" si="41"/>
        <v>65.21739130434783</v>
      </c>
      <c r="L163" s="11">
        <f t="shared" si="42"/>
        <v>0</v>
      </c>
      <c r="M163" s="11">
        <f t="shared" si="43"/>
        <v>-0.31</v>
      </c>
      <c r="N163" s="11">
        <f>SUM(L$3:L163)</f>
        <v>33.87500000000001</v>
      </c>
      <c r="O163" s="11">
        <f>SUM(M$3:M163)</f>
        <v>-17.060000000000002</v>
      </c>
      <c r="P163" s="12">
        <f t="shared" si="53"/>
        <v>1.985638921453693</v>
      </c>
      <c r="Q163" s="12">
        <f t="shared" si="44"/>
        <v>789.1296664128014</v>
      </c>
      <c r="R163" s="11">
        <v>1</v>
      </c>
      <c r="S163" s="11">
        <f t="shared" si="45"/>
        <v>-0.31</v>
      </c>
      <c r="T163" s="11">
        <f t="shared" si="46"/>
        <v>0</v>
      </c>
      <c r="U163" s="16">
        <v>41836</v>
      </c>
      <c r="V163" s="17">
        <v>197.96</v>
      </c>
      <c r="W163" s="18">
        <f t="shared" si="47"/>
        <v>-6.136760000000001</v>
      </c>
      <c r="X163" s="11">
        <f t="shared" si="48"/>
        <v>-6.25</v>
      </c>
      <c r="Y163" s="18">
        <f t="shared" si="49"/>
        <v>-312.5</v>
      </c>
      <c r="Z163" s="18">
        <f t="shared" si="50"/>
        <v>-3125</v>
      </c>
      <c r="AA163" s="18">
        <f>SUM(Z$2:Z163)</f>
        <v>137625</v>
      </c>
      <c r="AB163" s="18">
        <f t="shared" si="51"/>
        <v>854.8136645962733</v>
      </c>
    </row>
    <row r="164" spans="1:28" ht="12.75">
      <c r="A164" s="11">
        <f t="shared" si="36"/>
        <v>6.800000000000001</v>
      </c>
      <c r="B164" s="11">
        <f t="shared" si="37"/>
        <v>4.760000000000001</v>
      </c>
      <c r="C164" s="11">
        <v>0.34</v>
      </c>
      <c r="D164" s="11">
        <v>0.34</v>
      </c>
      <c r="E164" s="11">
        <f t="shared" si="52"/>
        <v>16.885894560453732</v>
      </c>
      <c r="F164" s="12">
        <f t="shared" si="38"/>
        <v>340.16999999999996</v>
      </c>
      <c r="G164" s="12">
        <f t="shared" si="39"/>
        <v>443.1</v>
      </c>
      <c r="H164" s="11">
        <v>162</v>
      </c>
      <c r="I164" s="13">
        <f t="shared" si="40"/>
        <v>1</v>
      </c>
      <c r="J164" s="11">
        <f>SUM(I$3:I164)</f>
        <v>106</v>
      </c>
      <c r="K164" s="12">
        <f t="shared" si="41"/>
        <v>65.4320987654321</v>
      </c>
      <c r="L164" s="11">
        <f t="shared" si="42"/>
        <v>0.34</v>
      </c>
      <c r="M164" s="11">
        <f t="shared" si="43"/>
        <v>0</v>
      </c>
      <c r="N164" s="11">
        <f>SUM(L$3:L164)</f>
        <v>34.21500000000001</v>
      </c>
      <c r="O164" s="11">
        <f>SUM(M$3:M164)</f>
        <v>-17.060000000000002</v>
      </c>
      <c r="P164" s="12">
        <f t="shared" si="53"/>
        <v>2.00556858147714</v>
      </c>
      <c r="Q164" s="12">
        <f t="shared" si="44"/>
        <v>826.6922385340508</v>
      </c>
      <c r="R164" s="11">
        <v>1</v>
      </c>
      <c r="S164" s="11">
        <f t="shared" si="45"/>
        <v>0.34</v>
      </c>
      <c r="T164" s="11">
        <f t="shared" si="46"/>
        <v>0</v>
      </c>
      <c r="U164" s="16">
        <v>41837</v>
      </c>
      <c r="V164" s="17">
        <v>195.71</v>
      </c>
      <c r="W164" s="18">
        <f t="shared" si="47"/>
        <v>6.654140000000001</v>
      </c>
      <c r="X164" s="11">
        <f t="shared" si="48"/>
        <v>6.75</v>
      </c>
      <c r="Y164" s="18">
        <f t="shared" si="49"/>
        <v>337.5</v>
      </c>
      <c r="Z164" s="18">
        <f t="shared" si="50"/>
        <v>3375</v>
      </c>
      <c r="AA164" s="18">
        <f>SUM(Z$2:Z164)</f>
        <v>141000</v>
      </c>
      <c r="AB164" s="18">
        <f t="shared" si="51"/>
        <v>870.3703703703703</v>
      </c>
    </row>
    <row r="165" spans="1:28" ht="12.75">
      <c r="A165" s="11">
        <f t="shared" si="36"/>
        <v>0.4</v>
      </c>
      <c r="B165" s="11">
        <f t="shared" si="37"/>
        <v>0.28</v>
      </c>
      <c r="C165" s="11">
        <v>0.02</v>
      </c>
      <c r="D165" s="11">
        <v>0.02</v>
      </c>
      <c r="E165" s="11">
        <f t="shared" si="52"/>
        <v>16.90589456045373</v>
      </c>
      <c r="F165" s="12">
        <f t="shared" si="38"/>
        <v>340.44999999999993</v>
      </c>
      <c r="G165" s="12">
        <f t="shared" si="39"/>
        <v>443.5</v>
      </c>
      <c r="H165" s="11">
        <v>163</v>
      </c>
      <c r="I165" s="13">
        <f t="shared" si="40"/>
        <v>1</v>
      </c>
      <c r="J165" s="11">
        <f>SUM(I$3:I165)</f>
        <v>107</v>
      </c>
      <c r="K165" s="12">
        <f t="shared" si="41"/>
        <v>65.6441717791411</v>
      </c>
      <c r="L165" s="11">
        <f t="shared" si="42"/>
        <v>0.02</v>
      </c>
      <c r="M165" s="11">
        <f t="shared" si="43"/>
        <v>0</v>
      </c>
      <c r="N165" s="11">
        <f>SUM(L$3:L165)</f>
        <v>34.235000000000014</v>
      </c>
      <c r="O165" s="11">
        <f>SUM(M$3:M165)</f>
        <v>-17.060000000000002</v>
      </c>
      <c r="P165" s="12">
        <f t="shared" si="53"/>
        <v>2.0067409144196957</v>
      </c>
      <c r="Q165" s="12">
        <f t="shared" si="44"/>
        <v>829.006976801946</v>
      </c>
      <c r="R165" s="11">
        <v>1</v>
      </c>
      <c r="S165" s="11">
        <f t="shared" si="45"/>
        <v>0.02</v>
      </c>
      <c r="T165" s="11">
        <f t="shared" si="46"/>
        <v>0</v>
      </c>
      <c r="U165" s="16">
        <v>41845</v>
      </c>
      <c r="V165" s="17">
        <v>197.72</v>
      </c>
      <c r="W165" s="18">
        <f t="shared" si="47"/>
        <v>0.39544</v>
      </c>
      <c r="X165" s="11">
        <f t="shared" si="48"/>
        <v>0.5</v>
      </c>
      <c r="Y165" s="18">
        <f t="shared" si="49"/>
        <v>25</v>
      </c>
      <c r="Z165" s="18">
        <f t="shared" si="50"/>
        <v>250</v>
      </c>
      <c r="AA165" s="18">
        <f>SUM(Z$2:Z165)</f>
        <v>141250</v>
      </c>
      <c r="AB165" s="18">
        <f t="shared" si="51"/>
        <v>866.5644171779142</v>
      </c>
    </row>
    <row r="166" spans="1:28" ht="12.75">
      <c r="A166" s="11">
        <f t="shared" si="36"/>
        <v>7.199999999999999</v>
      </c>
      <c r="B166" s="11">
        <f t="shared" si="37"/>
        <v>5.04</v>
      </c>
      <c r="C166" s="11">
        <v>0.36</v>
      </c>
      <c r="D166" s="11">
        <v>0.36</v>
      </c>
      <c r="E166" s="11">
        <f t="shared" si="52"/>
        <v>17.26589456045373</v>
      </c>
      <c r="F166" s="12">
        <f t="shared" si="38"/>
        <v>345.48999999999995</v>
      </c>
      <c r="G166" s="12">
        <f t="shared" si="39"/>
        <v>450.7</v>
      </c>
      <c r="H166" s="11">
        <v>164</v>
      </c>
      <c r="I166" s="13">
        <f t="shared" si="40"/>
        <v>1</v>
      </c>
      <c r="J166" s="11">
        <f>SUM(I$3:I166)</f>
        <v>108</v>
      </c>
      <c r="K166" s="12">
        <f t="shared" si="41"/>
        <v>65.85365853658537</v>
      </c>
      <c r="L166" s="11">
        <f t="shared" si="42"/>
        <v>0.36</v>
      </c>
      <c r="M166" s="11">
        <f t="shared" si="43"/>
        <v>0</v>
      </c>
      <c r="N166" s="11">
        <f>SUM(L$3:L166)</f>
        <v>34.59500000000001</v>
      </c>
      <c r="O166" s="11">
        <f>SUM(M$3:M166)</f>
        <v>-17.060000000000002</v>
      </c>
      <c r="P166" s="12">
        <f t="shared" si="53"/>
        <v>2.027842907385698</v>
      </c>
      <c r="Q166" s="12">
        <f t="shared" si="44"/>
        <v>870.7889284327641</v>
      </c>
      <c r="R166" s="11">
        <v>1</v>
      </c>
      <c r="S166" s="11">
        <f t="shared" si="45"/>
        <v>0.36</v>
      </c>
      <c r="T166" s="11">
        <f t="shared" si="46"/>
        <v>0</v>
      </c>
      <c r="U166" s="16">
        <v>41849</v>
      </c>
      <c r="V166" s="17">
        <v>196.95</v>
      </c>
      <c r="W166" s="18">
        <f t="shared" si="47"/>
        <v>7.0901999999999985</v>
      </c>
      <c r="X166" s="11">
        <f t="shared" si="48"/>
        <v>7</v>
      </c>
      <c r="Y166" s="18">
        <f t="shared" si="49"/>
        <v>350</v>
      </c>
      <c r="Z166" s="18">
        <f t="shared" si="50"/>
        <v>3500</v>
      </c>
      <c r="AA166" s="18">
        <f>SUM(Z$2:Z166)</f>
        <v>144750</v>
      </c>
      <c r="AB166" s="18">
        <f t="shared" si="51"/>
        <v>882.6219512195122</v>
      </c>
    </row>
    <row r="167" spans="1:29" ht="12.75">
      <c r="A167" s="11">
        <f t="shared" si="36"/>
        <v>-12.8</v>
      </c>
      <c r="B167" s="11">
        <f t="shared" si="37"/>
        <v>-8.96</v>
      </c>
      <c r="C167" s="11">
        <v>-0.64</v>
      </c>
      <c r="D167" s="11">
        <v>-0.27</v>
      </c>
      <c r="E167" s="11">
        <f t="shared" si="52"/>
        <v>16.99589456045373</v>
      </c>
      <c r="F167" s="12">
        <f t="shared" si="38"/>
        <v>336.53</v>
      </c>
      <c r="G167" s="12">
        <f t="shared" si="39"/>
        <v>437.9</v>
      </c>
      <c r="H167" s="11">
        <v>165</v>
      </c>
      <c r="I167" s="13">
        <f t="shared" si="40"/>
        <v>0</v>
      </c>
      <c r="J167" s="11">
        <f>SUM(I$3:I167)</f>
        <v>108</v>
      </c>
      <c r="K167" s="12">
        <f t="shared" si="41"/>
        <v>65.45454545454545</v>
      </c>
      <c r="L167" s="11">
        <f t="shared" si="42"/>
        <v>0</v>
      </c>
      <c r="M167" s="11">
        <f t="shared" si="43"/>
        <v>-0.64</v>
      </c>
      <c r="N167" s="11">
        <f>SUM(L$3:L167)</f>
        <v>34.59500000000001</v>
      </c>
      <c r="O167" s="11">
        <f>SUM(M$3:M167)</f>
        <v>-17.700000000000003</v>
      </c>
      <c r="P167" s="12">
        <f t="shared" si="53"/>
        <v>1.9545197740112998</v>
      </c>
      <c r="Q167" s="12">
        <f t="shared" si="44"/>
        <v>792.7662404451885</v>
      </c>
      <c r="R167" s="11">
        <v>1</v>
      </c>
      <c r="S167" s="11">
        <f t="shared" si="45"/>
        <v>-0.64</v>
      </c>
      <c r="T167" s="11">
        <f t="shared" si="46"/>
        <v>0</v>
      </c>
      <c r="U167" s="16">
        <v>41851</v>
      </c>
      <c r="V167" s="17">
        <v>193.09</v>
      </c>
      <c r="W167" s="18">
        <f t="shared" si="47"/>
        <v>-12.35776</v>
      </c>
      <c r="X167" s="11">
        <f t="shared" si="48"/>
        <v>-12.25</v>
      </c>
      <c r="Y167" s="18">
        <f t="shared" si="49"/>
        <v>-612.5</v>
      </c>
      <c r="Z167" s="18">
        <f t="shared" si="50"/>
        <v>-6125</v>
      </c>
      <c r="AA167" s="18">
        <f>SUM(Z$2:Z167)</f>
        <v>138625</v>
      </c>
      <c r="AB167" s="18">
        <f t="shared" si="51"/>
        <v>840.1515151515151</v>
      </c>
      <c r="AC167" s="15" t="s">
        <v>42</v>
      </c>
    </row>
    <row r="168" spans="1:28" ht="12.75">
      <c r="A168" s="11">
        <f t="shared" si="36"/>
        <v>3.8</v>
      </c>
      <c r="B168" s="11">
        <f t="shared" si="37"/>
        <v>2.66</v>
      </c>
      <c r="C168" s="11">
        <v>0.19</v>
      </c>
      <c r="D168" s="11">
        <v>0.19</v>
      </c>
      <c r="E168" s="11">
        <f t="shared" si="52"/>
        <v>17.185894560453733</v>
      </c>
      <c r="F168" s="12">
        <f t="shared" si="38"/>
        <v>339.19</v>
      </c>
      <c r="G168" s="12">
        <f t="shared" si="39"/>
        <v>441.7</v>
      </c>
      <c r="H168" s="11">
        <v>166</v>
      </c>
      <c r="I168" s="13">
        <f t="shared" si="40"/>
        <v>1</v>
      </c>
      <c r="J168" s="11">
        <f>SUM(I$3:I168)</f>
        <v>109</v>
      </c>
      <c r="K168" s="12">
        <f t="shared" si="41"/>
        <v>65.66265060240963</v>
      </c>
      <c r="L168" s="11">
        <f t="shared" si="42"/>
        <v>0.19</v>
      </c>
      <c r="M168" s="11">
        <f t="shared" si="43"/>
        <v>0</v>
      </c>
      <c r="N168" s="11">
        <f>SUM(L$3:L168)</f>
        <v>34.78500000000001</v>
      </c>
      <c r="O168" s="11">
        <f>SUM(M$3:M168)</f>
        <v>-17.700000000000003</v>
      </c>
      <c r="P168" s="12">
        <f t="shared" si="53"/>
        <v>1.9652542372881359</v>
      </c>
      <c r="Q168" s="12">
        <f t="shared" si="44"/>
        <v>813.8538224410305</v>
      </c>
      <c r="R168" s="11">
        <v>1</v>
      </c>
      <c r="S168" s="11">
        <f t="shared" si="45"/>
        <v>0.19</v>
      </c>
      <c r="T168" s="11">
        <f t="shared" si="46"/>
        <v>0</v>
      </c>
      <c r="U168" s="16">
        <v>41852</v>
      </c>
      <c r="V168" s="17">
        <v>192.5</v>
      </c>
      <c r="W168" s="18">
        <f t="shared" si="47"/>
        <v>3.6575</v>
      </c>
      <c r="X168" s="11">
        <f t="shared" si="48"/>
        <v>3.75</v>
      </c>
      <c r="Y168" s="18">
        <f t="shared" si="49"/>
        <v>187.5</v>
      </c>
      <c r="Z168" s="18">
        <f t="shared" si="50"/>
        <v>1875</v>
      </c>
      <c r="AA168" s="18">
        <f>SUM(Z$2:Z168)</f>
        <v>140500</v>
      </c>
      <c r="AB168" s="18">
        <f t="shared" si="51"/>
        <v>846.3855421686746</v>
      </c>
    </row>
    <row r="169" spans="1:28" ht="12.75">
      <c r="A169" s="11">
        <f t="shared" si="36"/>
        <v>7.800000000000001</v>
      </c>
      <c r="B169" s="11">
        <f t="shared" si="37"/>
        <v>5.46</v>
      </c>
      <c r="C169" s="11">
        <v>0.39</v>
      </c>
      <c r="D169" s="11">
        <v>0.39</v>
      </c>
      <c r="E169" s="11">
        <f t="shared" si="52"/>
        <v>17.575894560453733</v>
      </c>
      <c r="F169" s="12">
        <f t="shared" si="38"/>
        <v>344.65</v>
      </c>
      <c r="G169" s="12">
        <f t="shared" si="39"/>
        <v>449.5</v>
      </c>
      <c r="H169" s="11">
        <v>167</v>
      </c>
      <c r="I169" s="13">
        <f t="shared" si="40"/>
        <v>1</v>
      </c>
      <c r="J169" s="11">
        <f>SUM(I$3:I169)</f>
        <v>110</v>
      </c>
      <c r="K169" s="12">
        <f t="shared" si="41"/>
        <v>65.86826347305389</v>
      </c>
      <c r="L169" s="11">
        <f t="shared" si="42"/>
        <v>0.39</v>
      </c>
      <c r="M169" s="11">
        <f t="shared" si="43"/>
        <v>0</v>
      </c>
      <c r="N169" s="11">
        <f>SUM(L$3:L169)</f>
        <v>35.17500000000001</v>
      </c>
      <c r="O169" s="11">
        <f>SUM(M$3:M169)</f>
        <v>-17.700000000000003</v>
      </c>
      <c r="P169" s="12">
        <f t="shared" si="53"/>
        <v>1.9872881355932206</v>
      </c>
      <c r="Q169" s="12">
        <f t="shared" si="44"/>
        <v>858.2902411463108</v>
      </c>
      <c r="R169" s="11">
        <v>1</v>
      </c>
      <c r="S169" s="11">
        <f t="shared" si="45"/>
        <v>0.39</v>
      </c>
      <c r="T169" s="11">
        <f t="shared" si="46"/>
        <v>0</v>
      </c>
      <c r="U169" s="16">
        <v>41863</v>
      </c>
      <c r="V169" s="17">
        <v>193.53</v>
      </c>
      <c r="W169" s="18">
        <f t="shared" si="47"/>
        <v>7.54767</v>
      </c>
      <c r="X169" s="11">
        <f t="shared" si="48"/>
        <v>7.5</v>
      </c>
      <c r="Y169" s="18">
        <f t="shared" si="49"/>
        <v>375</v>
      </c>
      <c r="Z169" s="18">
        <f t="shared" si="50"/>
        <v>3750</v>
      </c>
      <c r="AA169" s="18">
        <f>SUM(Z$2:Z169)</f>
        <v>144250</v>
      </c>
      <c r="AB169" s="18">
        <f t="shared" si="51"/>
        <v>863.7724550898204</v>
      </c>
    </row>
    <row r="170" spans="1:28" ht="12.75">
      <c r="A170" s="11">
        <f t="shared" si="36"/>
        <v>-4.8</v>
      </c>
      <c r="B170" s="11">
        <f t="shared" si="37"/>
        <v>-3.36</v>
      </c>
      <c r="C170" s="11">
        <v>-0.24</v>
      </c>
      <c r="D170" s="11">
        <v>-0.24</v>
      </c>
      <c r="E170" s="11">
        <f t="shared" si="52"/>
        <v>17.335894560453735</v>
      </c>
      <c r="F170" s="12">
        <f t="shared" si="38"/>
        <v>341.28999999999996</v>
      </c>
      <c r="G170" s="12">
        <f t="shared" si="39"/>
        <v>444.7</v>
      </c>
      <c r="H170" s="11">
        <v>168</v>
      </c>
      <c r="I170" s="13">
        <f t="shared" si="40"/>
        <v>0</v>
      </c>
      <c r="J170" s="11">
        <f>SUM(I$3:I170)</f>
        <v>110</v>
      </c>
      <c r="K170" s="12">
        <f t="shared" si="41"/>
        <v>65.47619047619048</v>
      </c>
      <c r="L170" s="11">
        <f t="shared" si="42"/>
        <v>0</v>
      </c>
      <c r="M170" s="11">
        <f t="shared" si="43"/>
        <v>-0.24</v>
      </c>
      <c r="N170" s="11">
        <f>SUM(L$3:L170)</f>
        <v>35.17500000000001</v>
      </c>
      <c r="O170" s="11">
        <f>SUM(M$3:M170)</f>
        <v>-17.94</v>
      </c>
      <c r="P170" s="12">
        <f t="shared" si="53"/>
        <v>1.9607023411371243</v>
      </c>
      <c r="Q170" s="12">
        <f t="shared" si="44"/>
        <v>829.4516890437948</v>
      </c>
      <c r="R170" s="11">
        <v>0</v>
      </c>
      <c r="S170" s="11">
        <f t="shared" si="45"/>
        <v>0</v>
      </c>
      <c r="T170" s="11">
        <f t="shared" si="46"/>
        <v>-0.24</v>
      </c>
      <c r="U170" s="16">
        <v>41869</v>
      </c>
      <c r="V170" s="17">
        <v>197.36</v>
      </c>
      <c r="W170" s="18">
        <f t="shared" si="47"/>
        <v>-4.7366399999999995</v>
      </c>
      <c r="X170" s="11">
        <f t="shared" si="48"/>
        <v>-4.75</v>
      </c>
      <c r="Y170" s="18">
        <f t="shared" si="49"/>
        <v>-237.5</v>
      </c>
      <c r="Z170" s="18">
        <f t="shared" si="50"/>
        <v>-2375</v>
      </c>
      <c r="AA170" s="18">
        <f>SUM(Z$2:Z170)</f>
        <v>141875</v>
      </c>
      <c r="AB170" s="18">
        <f t="shared" si="51"/>
        <v>844.4940476190476</v>
      </c>
    </row>
    <row r="171" spans="1:28" ht="12.75">
      <c r="A171" s="11">
        <f t="shared" si="36"/>
        <v>2.8000000000000003</v>
      </c>
      <c r="B171" s="11">
        <f t="shared" si="37"/>
        <v>1.9600000000000002</v>
      </c>
      <c r="C171" s="11">
        <v>0.14</v>
      </c>
      <c r="D171" s="11">
        <v>0.14</v>
      </c>
      <c r="E171" s="11">
        <f t="shared" si="52"/>
        <v>17.475894560453735</v>
      </c>
      <c r="F171" s="12">
        <f t="shared" si="38"/>
        <v>343.24999999999994</v>
      </c>
      <c r="G171" s="12">
        <f t="shared" si="39"/>
        <v>447.5</v>
      </c>
      <c r="H171" s="11">
        <v>169</v>
      </c>
      <c r="I171" s="13">
        <f t="shared" si="40"/>
        <v>1</v>
      </c>
      <c r="J171" s="11">
        <f>SUM(I$3:I171)</f>
        <v>111</v>
      </c>
      <c r="K171" s="12">
        <f t="shared" si="41"/>
        <v>65.68047337278107</v>
      </c>
      <c r="L171" s="11">
        <f t="shared" si="42"/>
        <v>0.14</v>
      </c>
      <c r="M171" s="11">
        <f t="shared" si="43"/>
        <v>0</v>
      </c>
      <c r="N171" s="11">
        <f>SUM(L$3:L171)</f>
        <v>35.31500000000001</v>
      </c>
      <c r="O171" s="11">
        <f>SUM(M$3:M171)</f>
        <v>-17.94</v>
      </c>
      <c r="P171" s="12">
        <f t="shared" si="53"/>
        <v>1.9685061315496104</v>
      </c>
      <c r="Q171" s="12">
        <f t="shared" si="44"/>
        <v>845.7089421490532</v>
      </c>
      <c r="R171" s="11">
        <v>0</v>
      </c>
      <c r="S171" s="11">
        <f t="shared" si="45"/>
        <v>0</v>
      </c>
      <c r="T171" s="11">
        <f t="shared" si="46"/>
        <v>0.14</v>
      </c>
      <c r="U171" s="16">
        <v>41870</v>
      </c>
      <c r="V171" s="17">
        <v>198.39</v>
      </c>
      <c r="W171" s="18">
        <f t="shared" si="47"/>
        <v>2.7774599999999996</v>
      </c>
      <c r="X171" s="11">
        <f t="shared" si="48"/>
        <v>2.75</v>
      </c>
      <c r="Y171" s="18">
        <f t="shared" si="49"/>
        <v>137.5</v>
      </c>
      <c r="Z171" s="18">
        <f t="shared" si="50"/>
        <v>1375</v>
      </c>
      <c r="AA171" s="18">
        <f>SUM(Z$2:Z171)</f>
        <v>143250</v>
      </c>
      <c r="AB171" s="18">
        <f t="shared" si="51"/>
        <v>847.6331360946746</v>
      </c>
    </row>
    <row r="172" spans="1:28" ht="12.75">
      <c r="A172" s="11">
        <f t="shared" si="36"/>
        <v>6.000000000000001</v>
      </c>
      <c r="B172" s="11">
        <f t="shared" si="37"/>
        <v>4.200000000000001</v>
      </c>
      <c r="C172" s="11">
        <v>0.30000000000000004</v>
      </c>
      <c r="D172" s="11">
        <v>0.30000000000000004</v>
      </c>
      <c r="E172" s="11">
        <f t="shared" si="52"/>
        <v>17.775894560453736</v>
      </c>
      <c r="F172" s="12">
        <f t="shared" si="38"/>
        <v>347.44999999999993</v>
      </c>
      <c r="G172" s="12">
        <f t="shared" si="39"/>
        <v>453.5</v>
      </c>
      <c r="H172" s="11">
        <v>170</v>
      </c>
      <c r="I172" s="13">
        <f t="shared" si="40"/>
        <v>1</v>
      </c>
      <c r="J172" s="11">
        <f>SUM(I$3:I172)</f>
        <v>112</v>
      </c>
      <c r="K172" s="12">
        <f t="shared" si="41"/>
        <v>65.88235294117646</v>
      </c>
      <c r="L172" s="11">
        <f t="shared" si="42"/>
        <v>0.30000000000000004</v>
      </c>
      <c r="M172" s="11">
        <f t="shared" si="43"/>
        <v>0</v>
      </c>
      <c r="N172" s="11">
        <f>SUM(L$3:L172)</f>
        <v>35.61500000000001</v>
      </c>
      <c r="O172" s="11">
        <f>SUM(M$3:M172)</f>
        <v>-17.94</v>
      </c>
      <c r="P172" s="12">
        <f t="shared" si="53"/>
        <v>1.985228539576366</v>
      </c>
      <c r="Q172" s="12">
        <f t="shared" si="44"/>
        <v>881.2287177193135</v>
      </c>
      <c r="R172" s="11">
        <v>1</v>
      </c>
      <c r="S172" s="11">
        <f t="shared" si="45"/>
        <v>0.30000000000000004</v>
      </c>
      <c r="T172" s="11">
        <f t="shared" si="46"/>
        <v>0</v>
      </c>
      <c r="U172" s="16">
        <v>41879</v>
      </c>
      <c r="V172" s="17">
        <v>200.14</v>
      </c>
      <c r="W172" s="18">
        <f t="shared" si="47"/>
        <v>6.004200000000001</v>
      </c>
      <c r="X172" s="11">
        <f t="shared" si="48"/>
        <v>6</v>
      </c>
      <c r="Y172" s="18">
        <f t="shared" si="49"/>
        <v>300</v>
      </c>
      <c r="Z172" s="18">
        <f t="shared" si="50"/>
        <v>3000</v>
      </c>
      <c r="AA172" s="18">
        <f>SUM(Z$2:Z172)</f>
        <v>146250</v>
      </c>
      <c r="AB172" s="18">
        <f t="shared" si="51"/>
        <v>860.2941176470588</v>
      </c>
    </row>
    <row r="173" spans="1:28" ht="12.75">
      <c r="A173" s="11">
        <f t="shared" si="36"/>
        <v>-2</v>
      </c>
      <c r="B173" s="11">
        <f t="shared" si="37"/>
        <v>-1.4000000000000001</v>
      </c>
      <c r="C173" s="11">
        <v>-0.1</v>
      </c>
      <c r="D173" s="11">
        <v>-0.1</v>
      </c>
      <c r="E173" s="11">
        <f t="shared" si="52"/>
        <v>17.675894560453735</v>
      </c>
      <c r="F173" s="12">
        <f t="shared" si="38"/>
        <v>346.04999999999995</v>
      </c>
      <c r="G173" s="12">
        <f t="shared" si="39"/>
        <v>451.5</v>
      </c>
      <c r="H173" s="11">
        <v>171</v>
      </c>
      <c r="I173" s="13">
        <f t="shared" si="40"/>
        <v>0</v>
      </c>
      <c r="J173" s="11">
        <f>SUM(I$3:I173)</f>
        <v>112</v>
      </c>
      <c r="K173" s="12">
        <f t="shared" si="41"/>
        <v>65.49707602339181</v>
      </c>
      <c r="L173" s="11">
        <f t="shared" si="42"/>
        <v>0</v>
      </c>
      <c r="M173" s="11">
        <f t="shared" si="43"/>
        <v>-0.1</v>
      </c>
      <c r="N173" s="11">
        <f>SUM(L$3:L173)</f>
        <v>35.61500000000001</v>
      </c>
      <c r="O173" s="11">
        <f>SUM(M$3:M173)</f>
        <v>-18.040000000000003</v>
      </c>
      <c r="P173" s="12">
        <f t="shared" si="53"/>
        <v>1.9742239467849225</v>
      </c>
      <c r="Q173" s="12">
        <f t="shared" si="44"/>
        <v>868.8915156712432</v>
      </c>
      <c r="R173" s="11">
        <v>1</v>
      </c>
      <c r="S173" s="11">
        <f t="shared" si="45"/>
        <v>-0.1</v>
      </c>
      <c r="T173" s="11">
        <f t="shared" si="46"/>
        <v>0</v>
      </c>
      <c r="U173" s="16">
        <v>41887</v>
      </c>
      <c r="V173" s="17">
        <v>201.11</v>
      </c>
      <c r="W173" s="18">
        <f t="shared" si="47"/>
        <v>-2.0111000000000003</v>
      </c>
      <c r="X173" s="11">
        <f t="shared" si="48"/>
        <v>-2</v>
      </c>
      <c r="Y173" s="18">
        <f t="shared" si="49"/>
        <v>-100</v>
      </c>
      <c r="Z173" s="18">
        <f t="shared" si="50"/>
        <v>-1000</v>
      </c>
      <c r="AA173" s="18">
        <f>SUM(Z$2:Z173)</f>
        <v>145250</v>
      </c>
      <c r="AB173" s="18">
        <f t="shared" si="51"/>
        <v>849.4152046783626</v>
      </c>
    </row>
    <row r="174" spans="1:28" ht="12.75">
      <c r="A174" s="11">
        <f t="shared" si="36"/>
        <v>-3.4000000000000004</v>
      </c>
      <c r="B174" s="11">
        <f t="shared" si="37"/>
        <v>-2.3800000000000003</v>
      </c>
      <c r="C174" s="11">
        <v>-0.17</v>
      </c>
      <c r="D174" s="11">
        <v>-0.17</v>
      </c>
      <c r="E174" s="11">
        <f t="shared" si="52"/>
        <v>17.505894560453733</v>
      </c>
      <c r="F174" s="12">
        <f t="shared" si="38"/>
        <v>343.66999999999996</v>
      </c>
      <c r="G174" s="12">
        <f t="shared" si="39"/>
        <v>448.1</v>
      </c>
      <c r="H174" s="11">
        <v>172</v>
      </c>
      <c r="I174" s="13">
        <f t="shared" si="40"/>
        <v>0</v>
      </c>
      <c r="J174" s="11">
        <f>SUM(I$3:I174)</f>
        <v>112</v>
      </c>
      <c r="K174" s="12">
        <f t="shared" si="41"/>
        <v>65.11627906976744</v>
      </c>
      <c r="L174" s="11">
        <f t="shared" si="42"/>
        <v>0</v>
      </c>
      <c r="M174" s="11">
        <f t="shared" si="43"/>
        <v>-0.17</v>
      </c>
      <c r="N174" s="11">
        <f>SUM(L$3:L174)</f>
        <v>35.61500000000001</v>
      </c>
      <c r="O174" s="11">
        <f>SUM(M$3:M174)</f>
        <v>-18.210000000000004</v>
      </c>
      <c r="P174" s="12">
        <f t="shared" si="53"/>
        <v>1.955793520043932</v>
      </c>
      <c r="Q174" s="12">
        <f t="shared" si="44"/>
        <v>848.2118975982676</v>
      </c>
      <c r="R174" s="11">
        <v>1</v>
      </c>
      <c r="S174" s="11">
        <f t="shared" si="45"/>
        <v>-0.17</v>
      </c>
      <c r="T174" s="11">
        <f t="shared" si="46"/>
        <v>0</v>
      </c>
      <c r="U174" s="16">
        <v>41901</v>
      </c>
      <c r="V174" s="17">
        <v>200.7</v>
      </c>
      <c r="W174" s="18">
        <f t="shared" si="47"/>
        <v>-3.4119</v>
      </c>
      <c r="X174" s="11">
        <f t="shared" si="48"/>
        <v>-3.5</v>
      </c>
      <c r="Y174" s="18">
        <f t="shared" si="49"/>
        <v>-175</v>
      </c>
      <c r="Z174" s="18">
        <f t="shared" si="50"/>
        <v>-1750</v>
      </c>
      <c r="AA174" s="18">
        <f>SUM(Z$2:Z174)</f>
        <v>143500</v>
      </c>
      <c r="AB174" s="18">
        <f t="shared" si="51"/>
        <v>834.3023255813954</v>
      </c>
    </row>
    <row r="175" spans="1:28" ht="12.75">
      <c r="A175" s="11">
        <f t="shared" si="36"/>
        <v>2</v>
      </c>
      <c r="B175" s="11">
        <f t="shared" si="37"/>
        <v>1.4000000000000001</v>
      </c>
      <c r="C175" s="11">
        <v>0.1</v>
      </c>
      <c r="D175" s="11">
        <v>0.1</v>
      </c>
      <c r="E175" s="11">
        <f t="shared" si="52"/>
        <v>17.605894560453734</v>
      </c>
      <c r="F175" s="12">
        <f t="shared" si="38"/>
        <v>345.06999999999994</v>
      </c>
      <c r="G175" s="12">
        <f t="shared" si="39"/>
        <v>450.1</v>
      </c>
      <c r="H175" s="11">
        <v>173</v>
      </c>
      <c r="I175" s="13">
        <f t="shared" si="40"/>
        <v>1</v>
      </c>
      <c r="J175" s="11">
        <f>SUM(I$3:I175)</f>
        <v>113</v>
      </c>
      <c r="K175" s="12">
        <f t="shared" si="41"/>
        <v>65.3179190751445</v>
      </c>
      <c r="L175" s="11">
        <f t="shared" si="42"/>
        <v>0.1</v>
      </c>
      <c r="M175" s="11">
        <f t="shared" si="43"/>
        <v>0</v>
      </c>
      <c r="N175" s="11">
        <f>SUM(L$3:L175)</f>
        <v>35.71500000000001</v>
      </c>
      <c r="O175" s="11">
        <f>SUM(M$3:M175)</f>
        <v>-18.210000000000004</v>
      </c>
      <c r="P175" s="12">
        <f t="shared" si="53"/>
        <v>1.9612850082372324</v>
      </c>
      <c r="Q175" s="12">
        <f t="shared" si="44"/>
        <v>860.0868641646433</v>
      </c>
      <c r="R175" s="11">
        <v>1</v>
      </c>
      <c r="S175" s="11">
        <f t="shared" si="45"/>
        <v>0.1</v>
      </c>
      <c r="T175" s="11">
        <f t="shared" si="46"/>
        <v>0</v>
      </c>
      <c r="U175" s="16">
        <v>41905</v>
      </c>
      <c r="V175" s="17">
        <v>198.01</v>
      </c>
      <c r="W175" s="18">
        <f t="shared" si="47"/>
        <v>1.9801000000000002</v>
      </c>
      <c r="X175" s="11">
        <f t="shared" si="48"/>
        <v>2</v>
      </c>
      <c r="Y175" s="18">
        <f t="shared" si="49"/>
        <v>100</v>
      </c>
      <c r="Z175" s="18">
        <f t="shared" si="50"/>
        <v>1000</v>
      </c>
      <c r="AA175" s="18">
        <f>SUM(Z$2:Z175)</f>
        <v>144500</v>
      </c>
      <c r="AB175" s="18">
        <f t="shared" si="51"/>
        <v>835.2601156069364</v>
      </c>
    </row>
    <row r="176" spans="1:28" ht="12.75">
      <c r="A176" s="11">
        <f t="shared" si="36"/>
        <v>-5.2</v>
      </c>
      <c r="B176" s="11">
        <f t="shared" si="37"/>
        <v>-3.64</v>
      </c>
      <c r="C176" s="11">
        <v>-0.26</v>
      </c>
      <c r="D176" s="11">
        <v>-0.26</v>
      </c>
      <c r="E176" s="11">
        <f t="shared" si="52"/>
        <v>17.345894560453733</v>
      </c>
      <c r="F176" s="12">
        <f t="shared" si="38"/>
        <v>341.42999999999995</v>
      </c>
      <c r="G176" s="12">
        <f t="shared" si="39"/>
        <v>444.90000000000003</v>
      </c>
      <c r="H176" s="11">
        <v>174</v>
      </c>
      <c r="I176" s="13">
        <f t="shared" si="40"/>
        <v>0</v>
      </c>
      <c r="J176" s="11">
        <f>SUM(I$3:I176)</f>
        <v>113</v>
      </c>
      <c r="K176" s="12">
        <f t="shared" si="41"/>
        <v>64.9425287356322</v>
      </c>
      <c r="L176" s="11">
        <f t="shared" si="42"/>
        <v>0</v>
      </c>
      <c r="M176" s="11">
        <f t="shared" si="43"/>
        <v>-0.26</v>
      </c>
      <c r="N176" s="11">
        <f>SUM(L$3:L176)</f>
        <v>35.71500000000001</v>
      </c>
      <c r="O176" s="11">
        <f>SUM(M$3:M176)</f>
        <v>-18.470000000000006</v>
      </c>
      <c r="P176" s="12">
        <f t="shared" si="53"/>
        <v>1.933676231727125</v>
      </c>
      <c r="Q176" s="12">
        <f t="shared" si="44"/>
        <v>828.7797023090503</v>
      </c>
      <c r="R176" s="11">
        <v>1</v>
      </c>
      <c r="S176" s="11">
        <f t="shared" si="45"/>
        <v>-0.26</v>
      </c>
      <c r="T176" s="11">
        <f t="shared" si="46"/>
        <v>0</v>
      </c>
      <c r="U176" s="16">
        <v>41906</v>
      </c>
      <c r="V176" s="17">
        <v>199.56</v>
      </c>
      <c r="W176" s="18">
        <f t="shared" si="47"/>
        <v>-5.18856</v>
      </c>
      <c r="X176" s="11">
        <f t="shared" si="48"/>
        <v>-5.25</v>
      </c>
      <c r="Y176" s="18">
        <f t="shared" si="49"/>
        <v>-262.5</v>
      </c>
      <c r="Z176" s="18">
        <f t="shared" si="50"/>
        <v>-2625</v>
      </c>
      <c r="AA176" s="18">
        <f>SUM(Z$2:Z176)</f>
        <v>141875</v>
      </c>
      <c r="AB176" s="18">
        <f t="shared" si="51"/>
        <v>815.3735632183908</v>
      </c>
    </row>
    <row r="177" spans="1:28" ht="12.75">
      <c r="A177" s="11">
        <f t="shared" si="36"/>
        <v>3.5999999999999996</v>
      </c>
      <c r="B177" s="11">
        <f t="shared" si="37"/>
        <v>2.52</v>
      </c>
      <c r="C177" s="11">
        <v>0.18</v>
      </c>
      <c r="D177" s="11">
        <v>0.183355403891202</v>
      </c>
      <c r="E177" s="11">
        <f t="shared" si="52"/>
        <v>17.529249964344935</v>
      </c>
      <c r="F177" s="12">
        <f t="shared" si="38"/>
        <v>343.94999999999993</v>
      </c>
      <c r="G177" s="12">
        <f t="shared" si="39"/>
        <v>448.50000000000006</v>
      </c>
      <c r="H177" s="11">
        <v>175</v>
      </c>
      <c r="I177" s="13">
        <f t="shared" si="40"/>
        <v>1</v>
      </c>
      <c r="J177" s="11">
        <f>SUM(I$3:I177)</f>
        <v>114</v>
      </c>
      <c r="K177" s="12">
        <f t="shared" si="41"/>
        <v>65.14285714285715</v>
      </c>
      <c r="L177" s="11">
        <f t="shared" si="42"/>
        <v>0.18</v>
      </c>
      <c r="M177" s="11">
        <f t="shared" si="43"/>
        <v>0</v>
      </c>
      <c r="N177" s="11">
        <f>SUM(L$3:L177)</f>
        <v>35.89500000000001</v>
      </c>
      <c r="O177" s="11">
        <f>SUM(M$3:M177)</f>
        <v>-18.470000000000006</v>
      </c>
      <c r="P177" s="12">
        <f t="shared" si="53"/>
        <v>1.9434217650243637</v>
      </c>
      <c r="Q177" s="12">
        <f t="shared" si="44"/>
        <v>849.6649508072383</v>
      </c>
      <c r="R177" s="11">
        <v>1</v>
      </c>
      <c r="S177" s="11">
        <f t="shared" si="45"/>
        <v>0.18</v>
      </c>
      <c r="T177" s="11">
        <f t="shared" si="46"/>
        <v>0</v>
      </c>
      <c r="U177" s="16">
        <v>41907</v>
      </c>
      <c r="V177" s="17">
        <v>196.34</v>
      </c>
      <c r="W177" s="18">
        <f t="shared" si="47"/>
        <v>3.53412</v>
      </c>
      <c r="X177" s="11">
        <f t="shared" si="48"/>
        <v>3.5</v>
      </c>
      <c r="Y177" s="18">
        <f t="shared" si="49"/>
        <v>175</v>
      </c>
      <c r="Z177" s="18">
        <f t="shared" si="50"/>
        <v>1750</v>
      </c>
      <c r="AA177" s="18">
        <f>SUM(Z$2:Z177)</f>
        <v>143625</v>
      </c>
      <c r="AB177" s="18">
        <f t="shared" si="51"/>
        <v>820.7142857142857</v>
      </c>
    </row>
    <row r="178" spans="1:29" ht="12.75">
      <c r="A178" s="11">
        <f t="shared" si="36"/>
        <v>-13.200000000000001</v>
      </c>
      <c r="B178" s="11">
        <f t="shared" si="37"/>
        <v>-9.24</v>
      </c>
      <c r="C178" s="11">
        <v>-0.66</v>
      </c>
      <c r="D178" s="11">
        <v>-0.859019706922697</v>
      </c>
      <c r="E178" s="11">
        <f t="shared" si="52"/>
        <v>16.670230257422237</v>
      </c>
      <c r="F178" s="12">
        <f t="shared" si="38"/>
        <v>334.7099999999999</v>
      </c>
      <c r="G178" s="12">
        <f t="shared" si="39"/>
        <v>435.30000000000007</v>
      </c>
      <c r="H178" s="11">
        <v>176</v>
      </c>
      <c r="I178" s="13">
        <f t="shared" si="40"/>
        <v>0</v>
      </c>
      <c r="J178" s="11">
        <f>SUM(I$3:I178)</f>
        <v>114</v>
      </c>
      <c r="K178" s="12">
        <f t="shared" si="41"/>
        <v>64.77272727272727</v>
      </c>
      <c r="L178" s="11">
        <f t="shared" si="42"/>
        <v>0</v>
      </c>
      <c r="M178" s="11">
        <f t="shared" si="43"/>
        <v>-0.66</v>
      </c>
      <c r="N178" s="11">
        <f>SUM(L$3:L178)</f>
        <v>35.89500000000001</v>
      </c>
      <c r="O178" s="11">
        <f>SUM(M$3:M178)</f>
        <v>-19.130000000000006</v>
      </c>
      <c r="P178" s="12">
        <f t="shared" si="53"/>
        <v>1.8763721902770516</v>
      </c>
      <c r="Q178" s="12">
        <f t="shared" si="44"/>
        <v>771.1559093526494</v>
      </c>
      <c r="R178" s="11">
        <v>1</v>
      </c>
      <c r="S178" s="11">
        <f t="shared" si="45"/>
        <v>-0.66</v>
      </c>
      <c r="T178" s="11">
        <f t="shared" si="46"/>
        <v>0</v>
      </c>
      <c r="U178" s="16">
        <v>41908</v>
      </c>
      <c r="V178" s="17">
        <v>197.9</v>
      </c>
      <c r="W178" s="18">
        <f t="shared" si="47"/>
        <v>-13.0614</v>
      </c>
      <c r="X178" s="11">
        <f t="shared" si="48"/>
        <v>-13</v>
      </c>
      <c r="Y178" s="18">
        <f t="shared" si="49"/>
        <v>-650</v>
      </c>
      <c r="Z178" s="18">
        <f t="shared" si="50"/>
        <v>-6500</v>
      </c>
      <c r="AA178" s="18">
        <f>SUM(Z$2:Z178)</f>
        <v>137125</v>
      </c>
      <c r="AB178" s="18">
        <f t="shared" si="51"/>
        <v>779.1193181818181</v>
      </c>
      <c r="AC178" s="15" t="s">
        <v>43</v>
      </c>
    </row>
    <row r="179" spans="1:28" ht="12.75">
      <c r="A179" s="11">
        <f t="shared" si="36"/>
        <v>1.6</v>
      </c>
      <c r="B179" s="11">
        <f t="shared" si="37"/>
        <v>1.12</v>
      </c>
      <c r="C179" s="11">
        <v>0.08</v>
      </c>
      <c r="D179" s="11">
        <v>0.0759339880530554</v>
      </c>
      <c r="E179" s="11">
        <f t="shared" si="52"/>
        <v>16.746164245475292</v>
      </c>
      <c r="F179" s="12">
        <f t="shared" si="38"/>
        <v>335.8299999999999</v>
      </c>
      <c r="G179" s="12">
        <f t="shared" si="39"/>
        <v>436.9000000000001</v>
      </c>
      <c r="H179" s="11">
        <v>177</v>
      </c>
      <c r="I179" s="13">
        <f t="shared" si="40"/>
        <v>1</v>
      </c>
      <c r="J179" s="11">
        <f>SUM(I$3:I179)</f>
        <v>115</v>
      </c>
      <c r="K179" s="12">
        <f t="shared" si="41"/>
        <v>64.97175141242938</v>
      </c>
      <c r="L179" s="11">
        <f t="shared" si="42"/>
        <v>0.08</v>
      </c>
      <c r="M179" s="11">
        <f t="shared" si="43"/>
        <v>0</v>
      </c>
      <c r="N179" s="11">
        <f>SUM(L$3:L179)</f>
        <v>35.97500000000001</v>
      </c>
      <c r="O179" s="11">
        <f>SUM(M$3:M179)</f>
        <v>-19.130000000000006</v>
      </c>
      <c r="P179" s="12">
        <f t="shared" si="53"/>
        <v>1.880554103502352</v>
      </c>
      <c r="Q179" s="12">
        <f t="shared" si="44"/>
        <v>779.7928555373991</v>
      </c>
      <c r="R179" s="11">
        <v>1</v>
      </c>
      <c r="S179" s="11">
        <f t="shared" si="45"/>
        <v>0.08</v>
      </c>
      <c r="T179" s="11">
        <f t="shared" si="46"/>
        <v>0</v>
      </c>
      <c r="U179" s="16">
        <v>41911</v>
      </c>
      <c r="V179" s="17">
        <v>197.54</v>
      </c>
      <c r="W179" s="18">
        <f t="shared" si="47"/>
        <v>1.5803200000000002</v>
      </c>
      <c r="X179" s="11">
        <f t="shared" si="48"/>
        <v>1.5</v>
      </c>
      <c r="Y179" s="18">
        <f t="shared" si="49"/>
        <v>75</v>
      </c>
      <c r="Z179" s="18">
        <f t="shared" si="50"/>
        <v>750</v>
      </c>
      <c r="AA179" s="18">
        <f>SUM(Z$2:Z179)</f>
        <v>137875</v>
      </c>
      <c r="AB179" s="18">
        <f t="shared" si="51"/>
        <v>778.9548022598871</v>
      </c>
    </row>
    <row r="180" spans="1:28" ht="12.75">
      <c r="A180" s="11">
        <f t="shared" si="36"/>
        <v>-3.2</v>
      </c>
      <c r="B180" s="11">
        <f t="shared" si="37"/>
        <v>-2.24</v>
      </c>
      <c r="C180" s="11">
        <v>-0.16</v>
      </c>
      <c r="D180" s="11">
        <v>-0.162420058877282</v>
      </c>
      <c r="E180" s="11">
        <f t="shared" si="52"/>
        <v>16.58374418659801</v>
      </c>
      <c r="F180" s="12">
        <f t="shared" si="38"/>
        <v>333.5899999999999</v>
      </c>
      <c r="G180" s="12">
        <f t="shared" si="39"/>
        <v>433.7000000000001</v>
      </c>
      <c r="H180" s="11">
        <v>178</v>
      </c>
      <c r="I180" s="13">
        <f t="shared" si="40"/>
        <v>0</v>
      </c>
      <c r="J180" s="11">
        <f>SUM(I$3:I180)</f>
        <v>115</v>
      </c>
      <c r="K180" s="12">
        <f t="shared" si="41"/>
        <v>64.60674157303372</v>
      </c>
      <c r="L180" s="11">
        <f t="shared" si="42"/>
        <v>0</v>
      </c>
      <c r="M180" s="11">
        <f t="shared" si="43"/>
        <v>-0.16</v>
      </c>
      <c r="N180" s="11">
        <f>SUM(L$3:L180)</f>
        <v>35.97500000000001</v>
      </c>
      <c r="O180" s="11">
        <f>SUM(M$3:M180)</f>
        <v>-19.290000000000006</v>
      </c>
      <c r="P180" s="12">
        <f t="shared" si="53"/>
        <v>1.8649559357179883</v>
      </c>
      <c r="Q180" s="12">
        <f t="shared" si="44"/>
        <v>762.3254955733613</v>
      </c>
      <c r="R180" s="11">
        <v>1</v>
      </c>
      <c r="S180" s="11">
        <f t="shared" si="45"/>
        <v>-0.16</v>
      </c>
      <c r="T180" s="11">
        <f t="shared" si="46"/>
        <v>0</v>
      </c>
      <c r="U180" s="16">
        <v>41912</v>
      </c>
      <c r="V180" s="17">
        <v>197.02</v>
      </c>
      <c r="W180" s="18">
        <f t="shared" si="47"/>
        <v>-3.1523200000000005</v>
      </c>
      <c r="X180" s="11">
        <f t="shared" si="48"/>
        <v>-3.25</v>
      </c>
      <c r="Y180" s="18">
        <f t="shared" si="49"/>
        <v>-162.5</v>
      </c>
      <c r="Z180" s="18">
        <f t="shared" si="50"/>
        <v>-1625</v>
      </c>
      <c r="AA180" s="18">
        <f>SUM(Z$2:Z180)</f>
        <v>136250</v>
      </c>
      <c r="AB180" s="18">
        <f t="shared" si="51"/>
        <v>765.4494382022472</v>
      </c>
    </row>
    <row r="181" spans="1:28" ht="12.75">
      <c r="A181" s="11">
        <f t="shared" si="36"/>
        <v>-5.2</v>
      </c>
      <c r="B181" s="11">
        <f t="shared" si="37"/>
        <v>-3.64</v>
      </c>
      <c r="C181" s="11">
        <v>-0.26</v>
      </c>
      <c r="D181" s="11">
        <v>-0.0874710573707165</v>
      </c>
      <c r="E181" s="11">
        <f t="shared" si="52"/>
        <v>16.496273129227294</v>
      </c>
      <c r="F181" s="12">
        <f t="shared" si="38"/>
        <v>329.94999999999993</v>
      </c>
      <c r="G181" s="12">
        <f t="shared" si="39"/>
        <v>428.5000000000001</v>
      </c>
      <c r="H181" s="11">
        <v>179</v>
      </c>
      <c r="I181" s="13">
        <f t="shared" si="40"/>
        <v>0</v>
      </c>
      <c r="J181" s="11">
        <f>SUM(I$3:I181)</f>
        <v>115</v>
      </c>
      <c r="K181" s="12">
        <f t="shared" si="41"/>
        <v>64.24581005586593</v>
      </c>
      <c r="L181" s="11">
        <f t="shared" si="42"/>
        <v>0</v>
      </c>
      <c r="M181" s="11">
        <f t="shared" si="43"/>
        <v>-0.26</v>
      </c>
      <c r="N181" s="11">
        <f>SUM(L$3:L181)</f>
        <v>35.97500000000001</v>
      </c>
      <c r="O181" s="11">
        <f>SUM(M$3:M181)</f>
        <v>-19.550000000000008</v>
      </c>
      <c r="P181" s="12">
        <f t="shared" si="53"/>
        <v>1.8401534526854217</v>
      </c>
      <c r="Q181" s="12">
        <f t="shared" si="44"/>
        <v>734.576847534491</v>
      </c>
      <c r="R181" s="11">
        <v>1</v>
      </c>
      <c r="S181" s="11">
        <f t="shared" si="45"/>
        <v>-0.26</v>
      </c>
      <c r="T181" s="11">
        <f t="shared" si="46"/>
        <v>0</v>
      </c>
      <c r="U181" s="16">
        <v>41913</v>
      </c>
      <c r="V181" s="17">
        <v>194.35</v>
      </c>
      <c r="W181" s="18">
        <f t="shared" si="47"/>
        <v>-5.0531</v>
      </c>
      <c r="X181" s="11">
        <f t="shared" si="48"/>
        <v>-5</v>
      </c>
      <c r="Y181" s="18">
        <f t="shared" si="49"/>
        <v>-250</v>
      </c>
      <c r="Z181" s="18">
        <f t="shared" si="50"/>
        <v>-2500</v>
      </c>
      <c r="AA181" s="18">
        <f>SUM(Z$2:Z181)</f>
        <v>133750</v>
      </c>
      <c r="AB181" s="18">
        <f t="shared" si="51"/>
        <v>747.2067039106146</v>
      </c>
    </row>
    <row r="182" spans="1:28" ht="12.75">
      <c r="A182" s="11">
        <f t="shared" si="36"/>
        <v>1.2</v>
      </c>
      <c r="B182" s="11">
        <f t="shared" si="37"/>
        <v>0.84</v>
      </c>
      <c r="C182" s="11">
        <v>0.06</v>
      </c>
      <c r="D182" s="11">
        <v>0.0569181413639727</v>
      </c>
      <c r="E182" s="11">
        <f t="shared" si="52"/>
        <v>16.553191270591267</v>
      </c>
      <c r="F182" s="12">
        <f t="shared" si="38"/>
        <v>330.7899999999999</v>
      </c>
      <c r="G182" s="12">
        <f t="shared" si="39"/>
        <v>429.7000000000001</v>
      </c>
      <c r="H182" s="11">
        <v>180</v>
      </c>
      <c r="I182" s="13">
        <f t="shared" si="40"/>
        <v>1</v>
      </c>
      <c r="J182" s="11">
        <f>SUM(I$3:I182)</f>
        <v>116</v>
      </c>
      <c r="K182" s="12">
        <f t="shared" si="41"/>
        <v>64.44444444444444</v>
      </c>
      <c r="L182" s="11">
        <f t="shared" si="42"/>
        <v>0.06</v>
      </c>
      <c r="M182" s="11">
        <f t="shared" si="43"/>
        <v>0</v>
      </c>
      <c r="N182" s="11">
        <f>SUM(L$3:L182)</f>
        <v>36.03500000000001</v>
      </c>
      <c r="O182" s="11">
        <f>SUM(M$3:M182)</f>
        <v>-19.550000000000008</v>
      </c>
      <c r="P182" s="12">
        <f t="shared" si="53"/>
        <v>1.8432225063938616</v>
      </c>
      <c r="Q182" s="12">
        <f t="shared" si="44"/>
        <v>740.7472930537807</v>
      </c>
      <c r="R182" s="11">
        <v>1</v>
      </c>
      <c r="S182" s="11">
        <f t="shared" si="45"/>
        <v>0.06</v>
      </c>
      <c r="T182" s="11">
        <f t="shared" si="46"/>
        <v>0</v>
      </c>
      <c r="U182" s="16">
        <v>41919</v>
      </c>
      <c r="V182" s="11">
        <v>193.26</v>
      </c>
      <c r="W182" s="18">
        <f t="shared" si="47"/>
        <v>1.15956</v>
      </c>
      <c r="X182" s="11">
        <f t="shared" si="48"/>
        <v>1.25</v>
      </c>
      <c r="Y182" s="18">
        <f t="shared" si="49"/>
        <v>62.5</v>
      </c>
      <c r="Z182" s="18">
        <f t="shared" si="50"/>
        <v>625</v>
      </c>
      <c r="AA182" s="18">
        <f>SUM(Z$2:Z182)</f>
        <v>134375</v>
      </c>
      <c r="AB182" s="18">
        <f t="shared" si="51"/>
        <v>746.5277777777778</v>
      </c>
    </row>
    <row r="183" spans="1:29" ht="12.75">
      <c r="A183" s="11">
        <f t="shared" si="36"/>
        <v>-0.6</v>
      </c>
      <c r="B183" s="11">
        <f t="shared" si="37"/>
        <v>-0.42</v>
      </c>
      <c r="C183" s="11">
        <v>-0.03</v>
      </c>
      <c r="D183" s="11">
        <v>-0.0259416830964052</v>
      </c>
      <c r="E183" s="11">
        <f t="shared" si="52"/>
        <v>16.52724958749486</v>
      </c>
      <c r="F183" s="12">
        <f t="shared" si="38"/>
        <v>330.3699999999999</v>
      </c>
      <c r="G183" s="12">
        <f t="shared" si="39"/>
        <v>429.1000000000001</v>
      </c>
      <c r="H183" s="11">
        <v>181</v>
      </c>
      <c r="I183" s="13">
        <f t="shared" si="40"/>
        <v>0</v>
      </c>
      <c r="J183" s="11">
        <f>SUM(I$3:I183)</f>
        <v>116</v>
      </c>
      <c r="K183" s="12">
        <f t="shared" si="41"/>
        <v>64.08839779005525</v>
      </c>
      <c r="L183" s="11">
        <f t="shared" si="42"/>
        <v>0</v>
      </c>
      <c r="M183" s="11">
        <f t="shared" si="43"/>
        <v>-0.03</v>
      </c>
      <c r="N183" s="11">
        <f>SUM(L$3:L183)</f>
        <v>36.03500000000001</v>
      </c>
      <c r="O183" s="11">
        <f>SUM(M$3:M183)</f>
        <v>-19.58000000000001</v>
      </c>
      <c r="P183" s="12">
        <f t="shared" si="53"/>
        <v>1.8403983656792642</v>
      </c>
      <c r="Q183" s="12">
        <f t="shared" si="44"/>
        <v>737.6361544229549</v>
      </c>
      <c r="R183" s="11">
        <v>1</v>
      </c>
      <c r="S183" s="11">
        <f t="shared" si="45"/>
        <v>-0.03</v>
      </c>
      <c r="T183" s="11">
        <f t="shared" si="46"/>
        <v>0</v>
      </c>
      <c r="U183" s="16">
        <v>41921</v>
      </c>
      <c r="V183" s="11">
        <v>192.74</v>
      </c>
      <c r="W183" s="18">
        <f t="shared" si="47"/>
        <v>-0.5782200000000001</v>
      </c>
      <c r="X183" s="11">
        <f t="shared" si="48"/>
        <v>-0.5</v>
      </c>
      <c r="Y183" s="18">
        <f t="shared" si="49"/>
        <v>-25</v>
      </c>
      <c r="Z183" s="18">
        <f t="shared" si="50"/>
        <v>-250</v>
      </c>
      <c r="AA183" s="18">
        <f>SUM(Z$2:Z183)</f>
        <v>134125</v>
      </c>
      <c r="AB183" s="18">
        <f t="shared" si="51"/>
        <v>741.0220994475138</v>
      </c>
      <c r="AC183" s="15" t="s">
        <v>44</v>
      </c>
    </row>
    <row r="184" spans="1:28" ht="12.75">
      <c r="A184" s="11">
        <f t="shared" si="36"/>
        <v>-0.8</v>
      </c>
      <c r="B184" s="11">
        <f t="shared" si="37"/>
        <v>-0.56</v>
      </c>
      <c r="C184" s="11">
        <v>-0.04</v>
      </c>
      <c r="D184" s="11">
        <v>-0.041985934711863196</v>
      </c>
      <c r="E184" s="11">
        <f t="shared" si="52"/>
        <v>16.485263652782997</v>
      </c>
      <c r="F184" s="12">
        <f t="shared" si="38"/>
        <v>329.8099999999999</v>
      </c>
      <c r="G184" s="12">
        <f t="shared" si="39"/>
        <v>428.30000000000007</v>
      </c>
      <c r="H184" s="11">
        <v>182</v>
      </c>
      <c r="I184" s="13">
        <f t="shared" si="40"/>
        <v>0</v>
      </c>
      <c r="J184" s="11">
        <f>SUM(I$3:I184)</f>
        <v>116</v>
      </c>
      <c r="K184" s="12">
        <f t="shared" si="41"/>
        <v>63.73626373626373</v>
      </c>
      <c r="L184" s="11">
        <f t="shared" si="42"/>
        <v>0</v>
      </c>
      <c r="M184" s="11">
        <f t="shared" si="43"/>
        <v>-0.04</v>
      </c>
      <c r="N184" s="11">
        <f>SUM(L$3:L184)</f>
        <v>36.03500000000001</v>
      </c>
      <c r="O184" s="11">
        <f>SUM(M$3:M184)</f>
        <v>-19.620000000000008</v>
      </c>
      <c r="P184" s="12">
        <f t="shared" si="53"/>
        <v>1.8366462793068297</v>
      </c>
      <c r="Q184" s="12">
        <f t="shared" si="44"/>
        <v>733.5053919581862</v>
      </c>
      <c r="R184" s="11">
        <v>1</v>
      </c>
      <c r="S184" s="11">
        <f t="shared" si="45"/>
        <v>-0.04</v>
      </c>
      <c r="T184" s="11">
        <f t="shared" si="46"/>
        <v>0</v>
      </c>
      <c r="U184" s="16">
        <v>41922</v>
      </c>
      <c r="V184" s="11">
        <v>193.74</v>
      </c>
      <c r="W184" s="18">
        <f t="shared" si="47"/>
        <v>-0.7749600000000001</v>
      </c>
      <c r="X184" s="11">
        <f t="shared" si="48"/>
        <v>-0.75</v>
      </c>
      <c r="Y184" s="18">
        <f t="shared" si="49"/>
        <v>-37.5</v>
      </c>
      <c r="Z184" s="18">
        <f t="shared" si="50"/>
        <v>-375</v>
      </c>
      <c r="AA184" s="18">
        <f>SUM(Z$2:Z184)</f>
        <v>133750</v>
      </c>
      <c r="AB184" s="18">
        <f t="shared" si="51"/>
        <v>734.8901098901099</v>
      </c>
    </row>
    <row r="185" spans="1:29" ht="12.75">
      <c r="A185" s="11">
        <f t="shared" si="36"/>
        <v>14</v>
      </c>
      <c r="B185" s="11">
        <f t="shared" si="37"/>
        <v>9.799999999999999</v>
      </c>
      <c r="C185" s="11">
        <v>0.7</v>
      </c>
      <c r="D185" s="11">
        <v>0.538925350835063</v>
      </c>
      <c r="E185" s="11">
        <f t="shared" si="52"/>
        <v>17.02418900361806</v>
      </c>
      <c r="F185" s="12">
        <f t="shared" si="38"/>
        <v>339.6099999999999</v>
      </c>
      <c r="G185" s="12">
        <f t="shared" si="39"/>
        <v>442.30000000000007</v>
      </c>
      <c r="H185" s="11">
        <v>183</v>
      </c>
      <c r="I185" s="13">
        <f t="shared" si="40"/>
        <v>1</v>
      </c>
      <c r="J185" s="11">
        <f>SUM(I$3:I185)</f>
        <v>117</v>
      </c>
      <c r="K185" s="12">
        <f t="shared" si="41"/>
        <v>63.934426229508205</v>
      </c>
      <c r="L185" s="11">
        <f t="shared" si="42"/>
        <v>0.7</v>
      </c>
      <c r="M185" s="11">
        <f t="shared" si="43"/>
        <v>0</v>
      </c>
      <c r="N185" s="11">
        <f>SUM(L$3:L185)</f>
        <v>36.735000000000014</v>
      </c>
      <c r="O185" s="11">
        <f>SUM(M$3:M185)</f>
        <v>-19.620000000000008</v>
      </c>
      <c r="P185" s="12">
        <f t="shared" si="53"/>
        <v>1.8723241590214066</v>
      </c>
      <c r="Q185" s="12">
        <f t="shared" si="44"/>
        <v>805.3889203700885</v>
      </c>
      <c r="R185" s="11">
        <v>1</v>
      </c>
      <c r="S185" s="11">
        <f t="shared" si="45"/>
        <v>0.7</v>
      </c>
      <c r="T185" s="11">
        <f t="shared" si="46"/>
        <v>0</v>
      </c>
      <c r="U185" s="16">
        <v>41925</v>
      </c>
      <c r="V185" s="11">
        <v>187.41</v>
      </c>
      <c r="W185" s="18">
        <f t="shared" si="47"/>
        <v>13.118699999999999</v>
      </c>
      <c r="X185" s="11">
        <f t="shared" si="48"/>
        <v>13</v>
      </c>
      <c r="Y185" s="18">
        <f t="shared" si="49"/>
        <v>650</v>
      </c>
      <c r="Z185" s="18">
        <f t="shared" si="50"/>
        <v>6500</v>
      </c>
      <c r="AA185" s="18">
        <f>SUM(Z$2:Z185)</f>
        <v>140250</v>
      </c>
      <c r="AB185" s="18">
        <f t="shared" si="51"/>
        <v>766.3934426229508</v>
      </c>
      <c r="AC185" s="15" t="s">
        <v>45</v>
      </c>
    </row>
    <row r="186" spans="1:29" ht="12.75">
      <c r="A186" s="11">
        <f t="shared" si="36"/>
        <v>-25.6</v>
      </c>
      <c r="B186" s="11">
        <f t="shared" si="37"/>
        <v>-17.92</v>
      </c>
      <c r="C186" s="11">
        <v>-1.28</v>
      </c>
      <c r="D186" s="11">
        <v>-1.8076489835327</v>
      </c>
      <c r="E186" s="11">
        <f t="shared" si="52"/>
        <v>15.216540020085358</v>
      </c>
      <c r="F186" s="12">
        <f t="shared" si="38"/>
        <v>321.6899999999999</v>
      </c>
      <c r="G186" s="12">
        <f t="shared" si="39"/>
        <v>416.70000000000005</v>
      </c>
      <c r="H186" s="11">
        <v>184</v>
      </c>
      <c r="I186" s="13">
        <f t="shared" si="40"/>
        <v>0</v>
      </c>
      <c r="J186" s="11">
        <f>SUM(I$3:I186)</f>
        <v>117</v>
      </c>
      <c r="K186" s="12">
        <f t="shared" si="41"/>
        <v>63.58695652173913</v>
      </c>
      <c r="L186" s="11">
        <f t="shared" si="42"/>
        <v>0</v>
      </c>
      <c r="M186" s="11">
        <f t="shared" si="43"/>
        <v>-1.28</v>
      </c>
      <c r="N186" s="11">
        <f>SUM(L$3:L186)</f>
        <v>36.735000000000014</v>
      </c>
      <c r="O186" s="11">
        <f>SUM(M$3:M186)</f>
        <v>-20.90000000000001</v>
      </c>
      <c r="P186" s="12">
        <f t="shared" si="53"/>
        <v>1.7576555023923444</v>
      </c>
      <c r="Q186" s="12">
        <f t="shared" si="44"/>
        <v>661.0632258397686</v>
      </c>
      <c r="R186" s="11">
        <v>1</v>
      </c>
      <c r="S186" s="11">
        <f t="shared" si="45"/>
        <v>-1.28</v>
      </c>
      <c r="T186" s="11">
        <f t="shared" si="46"/>
        <v>0</v>
      </c>
      <c r="U186" s="16">
        <v>41927</v>
      </c>
      <c r="V186" s="11">
        <v>186.43</v>
      </c>
      <c r="W186" s="18">
        <f t="shared" si="47"/>
        <v>-23.86304</v>
      </c>
      <c r="X186" s="11">
        <f t="shared" si="48"/>
        <v>-23.75</v>
      </c>
      <c r="Y186" s="18">
        <f t="shared" si="49"/>
        <v>-1187.5</v>
      </c>
      <c r="Z186" s="18">
        <f t="shared" si="50"/>
        <v>-11875</v>
      </c>
      <c r="AA186" s="18">
        <f>SUM(Z$2:Z186)</f>
        <v>128375</v>
      </c>
      <c r="AB186" s="18">
        <f t="shared" si="51"/>
        <v>697.6902173913044</v>
      </c>
      <c r="AC186" s="15" t="s">
        <v>43</v>
      </c>
    </row>
    <row r="187" spans="1:29" ht="12.75">
      <c r="A187" s="11">
        <f t="shared" si="36"/>
        <v>28.2</v>
      </c>
      <c r="B187" s="11">
        <f t="shared" si="37"/>
        <v>19.74</v>
      </c>
      <c r="C187" s="11">
        <v>1.41</v>
      </c>
      <c r="D187" s="11">
        <v>1.15423847103665</v>
      </c>
      <c r="E187" s="11">
        <f t="shared" si="52"/>
        <v>16.370778491122007</v>
      </c>
      <c r="F187" s="12">
        <f t="shared" si="38"/>
        <v>341.4299999999999</v>
      </c>
      <c r="G187" s="12">
        <f t="shared" si="39"/>
        <v>444.90000000000003</v>
      </c>
      <c r="H187" s="11">
        <v>185</v>
      </c>
      <c r="I187" s="13">
        <f t="shared" si="40"/>
        <v>1</v>
      </c>
      <c r="J187" s="11">
        <f>SUM(I$3:I187)</f>
        <v>118</v>
      </c>
      <c r="K187" s="12">
        <f t="shared" si="41"/>
        <v>63.78378378378379</v>
      </c>
      <c r="L187" s="11">
        <f t="shared" si="42"/>
        <v>1.41</v>
      </c>
      <c r="M187" s="11">
        <f t="shared" si="43"/>
        <v>0</v>
      </c>
      <c r="N187" s="11">
        <f>SUM(L$3:L187)</f>
        <v>38.14500000000001</v>
      </c>
      <c r="O187" s="11">
        <f>SUM(M$3:M187)</f>
        <v>-20.90000000000001</v>
      </c>
      <c r="P187" s="12">
        <f t="shared" si="53"/>
        <v>1.82511961722488</v>
      </c>
      <c r="Q187" s="12">
        <f t="shared" si="44"/>
        <v>791.557106620539</v>
      </c>
      <c r="R187" s="11">
        <v>1</v>
      </c>
      <c r="S187" s="11">
        <f t="shared" si="45"/>
        <v>1.41</v>
      </c>
      <c r="T187" s="11">
        <f t="shared" si="46"/>
        <v>0</v>
      </c>
      <c r="U187" s="16">
        <v>41928</v>
      </c>
      <c r="V187" s="11">
        <v>186.27</v>
      </c>
      <c r="W187" s="18">
        <f t="shared" si="47"/>
        <v>26.264069999999997</v>
      </c>
      <c r="X187" s="11">
        <f t="shared" si="48"/>
        <v>26.25</v>
      </c>
      <c r="Y187" s="18">
        <f t="shared" si="49"/>
        <v>1312.5</v>
      </c>
      <c r="Z187" s="18">
        <f t="shared" si="50"/>
        <v>13125</v>
      </c>
      <c r="AA187" s="18">
        <f>SUM(Z$2:Z187)</f>
        <v>141500</v>
      </c>
      <c r="AB187" s="18">
        <f t="shared" si="51"/>
        <v>764.8648648648649</v>
      </c>
      <c r="AC187" s="15" t="s">
        <v>46</v>
      </c>
    </row>
    <row r="188" spans="1:29" ht="12.75">
      <c r="A188" s="11">
        <f t="shared" si="36"/>
        <v>0.2</v>
      </c>
      <c r="B188" s="11">
        <f t="shared" si="37"/>
        <v>0.14</v>
      </c>
      <c r="C188" s="11">
        <v>0.01</v>
      </c>
      <c r="D188" s="11">
        <v>0.164161493869591</v>
      </c>
      <c r="E188" s="11">
        <f t="shared" si="52"/>
        <v>16.5349399849916</v>
      </c>
      <c r="F188" s="12">
        <f t="shared" si="38"/>
        <v>341.5699999999999</v>
      </c>
      <c r="G188" s="12">
        <f t="shared" si="39"/>
        <v>445.1</v>
      </c>
      <c r="H188" s="11">
        <v>186</v>
      </c>
      <c r="I188" s="13">
        <f t="shared" si="40"/>
        <v>1</v>
      </c>
      <c r="J188" s="11">
        <f>SUM(I$3:I188)</f>
        <v>119</v>
      </c>
      <c r="K188" s="12">
        <f t="shared" si="41"/>
        <v>63.97849462365591</v>
      </c>
      <c r="L188" s="11">
        <f t="shared" si="42"/>
        <v>0.01</v>
      </c>
      <c r="M188" s="11">
        <f t="shared" si="43"/>
        <v>0</v>
      </c>
      <c r="N188" s="11">
        <f>SUM(L$3:L188)</f>
        <v>38.15500000000001</v>
      </c>
      <c r="O188" s="11">
        <f>SUM(M$3:M188)</f>
        <v>-20.90000000000001</v>
      </c>
      <c r="P188" s="12">
        <f t="shared" si="53"/>
        <v>1.8255980861244014</v>
      </c>
      <c r="Q188" s="12">
        <f t="shared" si="44"/>
        <v>792.6652865698078</v>
      </c>
      <c r="R188" s="11">
        <v>0</v>
      </c>
      <c r="S188" s="11">
        <f t="shared" si="45"/>
        <v>0</v>
      </c>
      <c r="T188" s="11">
        <f t="shared" si="46"/>
        <v>0.01</v>
      </c>
      <c r="U188" s="16">
        <v>41935</v>
      </c>
      <c r="V188" s="11">
        <v>194.93</v>
      </c>
      <c r="W188" s="18">
        <f t="shared" si="47"/>
        <v>0.19493000000000002</v>
      </c>
      <c r="X188" s="11">
        <f t="shared" si="48"/>
        <v>0.25</v>
      </c>
      <c r="Y188" s="18">
        <f t="shared" si="49"/>
        <v>12.5</v>
      </c>
      <c r="Z188" s="18">
        <f t="shared" si="50"/>
        <v>125</v>
      </c>
      <c r="AA188" s="18">
        <f>SUM(Z$2:Z188)</f>
        <v>141625</v>
      </c>
      <c r="AB188" s="18">
        <f t="shared" si="51"/>
        <v>761.4247311827957</v>
      </c>
      <c r="AC188" s="15" t="s">
        <v>47</v>
      </c>
    </row>
    <row r="189" spans="1:29" ht="12.75">
      <c r="A189" s="11">
        <f t="shared" si="36"/>
        <v>0.2</v>
      </c>
      <c r="B189" s="11">
        <f t="shared" si="37"/>
        <v>0.14</v>
      </c>
      <c r="C189" s="11">
        <v>0.01</v>
      </c>
      <c r="D189" s="11">
        <v>0.0705609596290584</v>
      </c>
      <c r="E189" s="11">
        <f t="shared" si="52"/>
        <v>16.60550094462066</v>
      </c>
      <c r="F189" s="12">
        <f t="shared" si="38"/>
        <v>341.70999999999987</v>
      </c>
      <c r="G189" s="12">
        <f t="shared" si="39"/>
        <v>445.3</v>
      </c>
      <c r="H189" s="11">
        <v>187</v>
      </c>
      <c r="I189" s="13">
        <f t="shared" si="40"/>
        <v>1</v>
      </c>
      <c r="J189" s="11">
        <f>SUM(I$3:I189)</f>
        <v>120</v>
      </c>
      <c r="K189" s="12">
        <f t="shared" si="41"/>
        <v>64.1711229946524</v>
      </c>
      <c r="L189" s="11">
        <f t="shared" si="42"/>
        <v>0.01</v>
      </c>
      <c r="M189" s="11">
        <f t="shared" si="43"/>
        <v>0</v>
      </c>
      <c r="N189" s="11">
        <f>SUM(L$3:L189)</f>
        <v>38.165000000000006</v>
      </c>
      <c r="O189" s="11">
        <f>SUM(M$3:M189)</f>
        <v>-20.90000000000001</v>
      </c>
      <c r="P189" s="12">
        <f t="shared" si="53"/>
        <v>1.8260765550239229</v>
      </c>
      <c r="Q189" s="12">
        <f t="shared" si="44"/>
        <v>793.7750179710056</v>
      </c>
      <c r="R189" s="11">
        <v>0</v>
      </c>
      <c r="S189" s="11">
        <f t="shared" si="45"/>
        <v>0</v>
      </c>
      <c r="T189" s="11">
        <f t="shared" si="46"/>
        <v>0.01</v>
      </c>
      <c r="U189" s="16">
        <v>41940</v>
      </c>
      <c r="V189" s="11">
        <v>198.41</v>
      </c>
      <c r="W189" s="18">
        <f t="shared" si="47"/>
        <v>0.19841</v>
      </c>
      <c r="X189" s="11">
        <f t="shared" si="48"/>
        <v>0.25</v>
      </c>
      <c r="Y189" s="18">
        <f t="shared" si="49"/>
        <v>12.5</v>
      </c>
      <c r="Z189" s="18">
        <f t="shared" si="50"/>
        <v>125</v>
      </c>
      <c r="AA189" s="18">
        <f>SUM(Z$2:Z189)</f>
        <v>141750</v>
      </c>
      <c r="AB189" s="18">
        <f t="shared" si="51"/>
        <v>758.0213903743315</v>
      </c>
      <c r="AC189" s="15" t="s">
        <v>35</v>
      </c>
    </row>
    <row r="190" spans="1:29" ht="12.75">
      <c r="A190" s="11">
        <f t="shared" si="36"/>
        <v>0.2</v>
      </c>
      <c r="B190" s="11">
        <f t="shared" si="37"/>
        <v>0.14</v>
      </c>
      <c r="C190" s="11">
        <v>0.01</v>
      </c>
      <c r="D190" s="11">
        <v>0.024710882672720598</v>
      </c>
      <c r="E190" s="11">
        <f t="shared" si="52"/>
        <v>16.63021182729338</v>
      </c>
      <c r="F190" s="12">
        <f t="shared" si="38"/>
        <v>341.84999999999985</v>
      </c>
      <c r="G190" s="12">
        <f t="shared" si="39"/>
        <v>445.5</v>
      </c>
      <c r="H190" s="11">
        <v>188</v>
      </c>
      <c r="I190" s="13">
        <f t="shared" si="40"/>
        <v>1</v>
      </c>
      <c r="J190" s="11">
        <f>SUM(I$3:I190)</f>
        <v>121</v>
      </c>
      <c r="K190" s="12">
        <f t="shared" si="41"/>
        <v>64.36170212765957</v>
      </c>
      <c r="L190" s="11">
        <f t="shared" si="42"/>
        <v>0.01</v>
      </c>
      <c r="M190" s="11">
        <f t="shared" si="43"/>
        <v>0</v>
      </c>
      <c r="N190" s="11">
        <f>SUM(L$3:L190)</f>
        <v>38.175000000000004</v>
      </c>
      <c r="O190" s="11">
        <f>SUM(M$3:M190)</f>
        <v>-20.90000000000001</v>
      </c>
      <c r="P190" s="12">
        <f t="shared" si="53"/>
        <v>1.8265550239234443</v>
      </c>
      <c r="Q190" s="12">
        <f t="shared" si="44"/>
        <v>794.886302996165</v>
      </c>
      <c r="R190" s="11">
        <v>0</v>
      </c>
      <c r="S190" s="11">
        <f t="shared" si="45"/>
        <v>0</v>
      </c>
      <c r="T190" s="11">
        <f t="shared" si="46"/>
        <v>0.01</v>
      </c>
      <c r="U190" s="16">
        <v>41948</v>
      </c>
      <c r="V190" s="11">
        <v>202.34</v>
      </c>
      <c r="W190" s="18">
        <f t="shared" si="47"/>
        <v>0.20234000000000002</v>
      </c>
      <c r="X190" s="11">
        <f t="shared" si="48"/>
        <v>0.25</v>
      </c>
      <c r="Y190" s="18">
        <f t="shared" si="49"/>
        <v>12.5</v>
      </c>
      <c r="Z190" s="18">
        <f t="shared" si="50"/>
        <v>125</v>
      </c>
      <c r="AA190" s="18">
        <f>SUM(Z$2:Z190)</f>
        <v>141875</v>
      </c>
      <c r="AB190" s="18">
        <f t="shared" si="51"/>
        <v>754.6542553191489</v>
      </c>
      <c r="AC190" s="15" t="s">
        <v>35</v>
      </c>
    </row>
    <row r="191" spans="1:28" ht="12.75">
      <c r="A191" s="11">
        <f t="shared" si="36"/>
        <v>-0.4</v>
      </c>
      <c r="B191" s="11">
        <f t="shared" si="37"/>
        <v>-0.28</v>
      </c>
      <c r="C191" s="11">
        <v>-0.02</v>
      </c>
      <c r="D191" s="11">
        <v>-0.019671486180777003</v>
      </c>
      <c r="E191" s="11">
        <f t="shared" si="52"/>
        <v>16.610540341112603</v>
      </c>
      <c r="F191" s="12">
        <f t="shared" si="38"/>
        <v>341.5699999999999</v>
      </c>
      <c r="G191" s="12">
        <f t="shared" si="39"/>
        <v>445.1</v>
      </c>
      <c r="H191" s="11">
        <v>189</v>
      </c>
      <c r="I191" s="13">
        <f t="shared" si="40"/>
        <v>0</v>
      </c>
      <c r="J191" s="11">
        <f>SUM(I$3:I191)</f>
        <v>121</v>
      </c>
      <c r="K191" s="12">
        <f t="shared" si="41"/>
        <v>64.02116402116403</v>
      </c>
      <c r="L191" s="11">
        <f t="shared" si="42"/>
        <v>0</v>
      </c>
      <c r="M191" s="11">
        <f t="shared" si="43"/>
        <v>-0.02</v>
      </c>
      <c r="N191" s="11">
        <f>SUM(L$3:L191)</f>
        <v>38.175000000000004</v>
      </c>
      <c r="O191" s="11">
        <f>SUM(M$3:M191)</f>
        <v>-20.92000000000001</v>
      </c>
      <c r="P191" s="12">
        <f t="shared" si="53"/>
        <v>1.8248087954110892</v>
      </c>
      <c r="Q191" s="12">
        <f t="shared" si="44"/>
        <v>792.6606213477758</v>
      </c>
      <c r="R191" s="11">
        <v>0</v>
      </c>
      <c r="S191" s="11">
        <f t="shared" si="45"/>
        <v>0</v>
      </c>
      <c r="T191" s="11">
        <f t="shared" si="46"/>
        <v>-0.02</v>
      </c>
      <c r="U191" s="16">
        <v>41950</v>
      </c>
      <c r="V191" s="11">
        <v>203.34</v>
      </c>
      <c r="W191" s="18">
        <f t="shared" si="47"/>
        <v>-0.40668</v>
      </c>
      <c r="X191" s="11">
        <f t="shared" si="48"/>
        <v>-0.5</v>
      </c>
      <c r="Y191" s="18">
        <f t="shared" si="49"/>
        <v>-25</v>
      </c>
      <c r="Z191" s="18">
        <f t="shared" si="50"/>
        <v>-250</v>
      </c>
      <c r="AA191" s="18">
        <f>SUM(Z$2:Z191)</f>
        <v>141625</v>
      </c>
      <c r="AB191" s="18">
        <f t="shared" si="51"/>
        <v>749.3386243386243</v>
      </c>
    </row>
    <row r="192" spans="1:28" ht="12.75">
      <c r="A192" s="11">
        <f t="shared" si="36"/>
        <v>7.800000000000001</v>
      </c>
      <c r="B192" s="11">
        <f t="shared" si="37"/>
        <v>5.46</v>
      </c>
      <c r="C192" s="11">
        <v>0.39</v>
      </c>
      <c r="D192" s="11">
        <v>0.40650406504065706</v>
      </c>
      <c r="E192" s="11">
        <f t="shared" si="52"/>
        <v>17.01704440615326</v>
      </c>
      <c r="F192" s="12">
        <f t="shared" si="38"/>
        <v>347.02999999999986</v>
      </c>
      <c r="G192" s="12">
        <f t="shared" si="39"/>
        <v>452.90000000000003</v>
      </c>
      <c r="H192" s="11">
        <v>190</v>
      </c>
      <c r="I192" s="13">
        <f t="shared" si="40"/>
        <v>1</v>
      </c>
      <c r="J192" s="11">
        <f>SUM(I$3:I192)</f>
        <v>122</v>
      </c>
      <c r="K192" s="12">
        <f t="shared" si="41"/>
        <v>64.21052631578948</v>
      </c>
      <c r="L192" s="11">
        <f t="shared" si="42"/>
        <v>0.39</v>
      </c>
      <c r="M192" s="11">
        <f t="shared" si="43"/>
        <v>0</v>
      </c>
      <c r="N192" s="11">
        <f>SUM(L$3:L192)</f>
        <v>38.565000000000005</v>
      </c>
      <c r="O192" s="11">
        <f>SUM(M$3:M192)</f>
        <v>-20.92000000000001</v>
      </c>
      <c r="P192" s="12">
        <f t="shared" si="53"/>
        <v>1.8434512428298273</v>
      </c>
      <c r="Q192" s="12">
        <f t="shared" si="44"/>
        <v>835.9398912733643</v>
      </c>
      <c r="R192" s="11">
        <v>0</v>
      </c>
      <c r="S192" s="11">
        <f t="shared" si="45"/>
        <v>0</v>
      </c>
      <c r="T192" s="11">
        <f t="shared" si="46"/>
        <v>0.39</v>
      </c>
      <c r="U192" s="16">
        <v>41954</v>
      </c>
      <c r="V192" s="11">
        <v>204.18</v>
      </c>
      <c r="W192" s="18">
        <f t="shared" si="47"/>
        <v>7.96302</v>
      </c>
      <c r="X192" s="11">
        <f t="shared" si="48"/>
        <v>8</v>
      </c>
      <c r="Y192" s="18">
        <f t="shared" si="49"/>
        <v>400</v>
      </c>
      <c r="Z192" s="18">
        <f t="shared" si="50"/>
        <v>4000</v>
      </c>
      <c r="AA192" s="18">
        <f>SUM(Z$2:Z192)</f>
        <v>145625</v>
      </c>
      <c r="AB192" s="18">
        <f t="shared" si="51"/>
        <v>766.4473684210526</v>
      </c>
    </row>
    <row r="193" spans="1:28" ht="12.75">
      <c r="A193" s="11">
        <f t="shared" si="36"/>
        <v>2</v>
      </c>
      <c r="B193" s="11">
        <f t="shared" si="37"/>
        <v>1.4000000000000001</v>
      </c>
      <c r="C193" s="11">
        <v>0.1</v>
      </c>
      <c r="D193" s="11">
        <v>0.101126841953197</v>
      </c>
      <c r="E193" s="11">
        <f t="shared" si="52"/>
        <v>17.118171248106457</v>
      </c>
      <c r="F193" s="12">
        <f t="shared" si="38"/>
        <v>348.42999999999984</v>
      </c>
      <c r="G193" s="12">
        <f t="shared" si="39"/>
        <v>454.90000000000003</v>
      </c>
      <c r="H193" s="11">
        <v>191</v>
      </c>
      <c r="I193" s="13">
        <f t="shared" si="40"/>
        <v>1</v>
      </c>
      <c r="J193" s="11">
        <f>SUM(I$3:I193)</f>
        <v>123</v>
      </c>
      <c r="K193" s="12">
        <f t="shared" si="41"/>
        <v>64.3979057591623</v>
      </c>
      <c r="L193" s="11">
        <f t="shared" si="42"/>
        <v>0.1</v>
      </c>
      <c r="M193" s="11">
        <f t="shared" si="43"/>
        <v>0</v>
      </c>
      <c r="N193" s="11">
        <f>SUM(L$3:L193)</f>
        <v>38.665000000000006</v>
      </c>
      <c r="O193" s="11">
        <f>SUM(M$3:M193)</f>
        <v>-20.92000000000001</v>
      </c>
      <c r="P193" s="12">
        <f t="shared" si="53"/>
        <v>1.8482313575525808</v>
      </c>
      <c r="Q193" s="12">
        <f t="shared" si="44"/>
        <v>847.6430497511914</v>
      </c>
      <c r="R193" s="11">
        <v>1</v>
      </c>
      <c r="S193" s="11">
        <f t="shared" si="45"/>
        <v>0.1</v>
      </c>
      <c r="T193" s="11">
        <f t="shared" si="46"/>
        <v>0</v>
      </c>
      <c r="U193" s="16">
        <v>41977</v>
      </c>
      <c r="V193" s="11">
        <v>207.66</v>
      </c>
      <c r="W193" s="18">
        <f t="shared" si="47"/>
        <v>2.0766000000000004</v>
      </c>
      <c r="X193" s="11">
        <f t="shared" si="48"/>
        <v>2</v>
      </c>
      <c r="Y193" s="18">
        <f t="shared" si="49"/>
        <v>100</v>
      </c>
      <c r="Z193" s="18">
        <f t="shared" si="50"/>
        <v>1000</v>
      </c>
      <c r="AA193" s="18">
        <f>SUM(Z$2:Z193)</f>
        <v>146625</v>
      </c>
      <c r="AB193" s="18">
        <f t="shared" si="51"/>
        <v>767.6701570680628</v>
      </c>
    </row>
    <row r="194" spans="1:28" ht="12.75">
      <c r="A194" s="11">
        <f t="shared" si="36"/>
        <v>7</v>
      </c>
      <c r="B194" s="11">
        <f t="shared" si="37"/>
        <v>4.8999999999999995</v>
      </c>
      <c r="C194" s="11">
        <v>0.35</v>
      </c>
      <c r="D194" s="11">
        <v>0.354400472533963</v>
      </c>
      <c r="E194" s="11">
        <f t="shared" si="52"/>
        <v>17.47257172064042</v>
      </c>
      <c r="F194" s="12">
        <f t="shared" si="38"/>
        <v>353.3299999999998</v>
      </c>
      <c r="G194" s="12">
        <f t="shared" si="39"/>
        <v>461.90000000000003</v>
      </c>
      <c r="H194" s="11">
        <v>192</v>
      </c>
      <c r="I194" s="13">
        <f t="shared" si="40"/>
        <v>1</v>
      </c>
      <c r="J194" s="11">
        <f>SUM(I$3:I194)</f>
        <v>124</v>
      </c>
      <c r="K194" s="12">
        <f t="shared" si="41"/>
        <v>64.58333333333334</v>
      </c>
      <c r="L194" s="11">
        <f t="shared" si="42"/>
        <v>0.35</v>
      </c>
      <c r="M194" s="11">
        <f t="shared" si="43"/>
        <v>0</v>
      </c>
      <c r="N194" s="11">
        <f>SUM(L$3:L194)</f>
        <v>39.01500000000001</v>
      </c>
      <c r="O194" s="11">
        <f>SUM(M$3:M194)</f>
        <v>-20.92000000000001</v>
      </c>
      <c r="P194" s="12">
        <f t="shared" si="53"/>
        <v>1.8649617590822176</v>
      </c>
      <c r="Q194" s="12">
        <f t="shared" si="44"/>
        <v>889.1775591889997</v>
      </c>
      <c r="R194" s="11">
        <v>1</v>
      </c>
      <c r="S194" s="11">
        <f t="shared" si="45"/>
        <v>0.35</v>
      </c>
      <c r="T194" s="11">
        <f t="shared" si="46"/>
        <v>0</v>
      </c>
      <c r="U194" s="16">
        <v>41983</v>
      </c>
      <c r="V194" s="11">
        <v>203.16</v>
      </c>
      <c r="W194" s="18">
        <f t="shared" si="47"/>
        <v>7.1106</v>
      </c>
      <c r="X194" s="11">
        <f t="shared" si="48"/>
        <v>7</v>
      </c>
      <c r="Y194" s="18">
        <f t="shared" si="49"/>
        <v>350</v>
      </c>
      <c r="Z194" s="18">
        <f t="shared" si="50"/>
        <v>3500</v>
      </c>
      <c r="AA194" s="18">
        <f>SUM(Z$2:Z194)</f>
        <v>150125</v>
      </c>
      <c r="AB194" s="18">
        <f t="shared" si="51"/>
        <v>781.9010416666666</v>
      </c>
    </row>
    <row r="195" spans="1:29" ht="12.75">
      <c r="A195" s="11">
        <f aca="true" t="shared" si="54" ref="A195:A258">C195*20</f>
        <v>-9.399999999999999</v>
      </c>
      <c r="B195" s="11">
        <f aca="true" t="shared" si="55" ref="B195:B258">C195*14</f>
        <v>-6.58</v>
      </c>
      <c r="C195" s="11">
        <v>-0.47</v>
      </c>
      <c r="D195" s="11">
        <v>-0.7590969195357321</v>
      </c>
      <c r="E195" s="11">
        <f t="shared" si="52"/>
        <v>16.713474801104688</v>
      </c>
      <c r="F195" s="12">
        <f aca="true" t="shared" si="56" ref="F195:F258">B195+F194</f>
        <v>346.74999999999983</v>
      </c>
      <c r="G195" s="12">
        <f aca="true" t="shared" si="57" ref="G195:G258">G194+A195</f>
        <v>452.50000000000006</v>
      </c>
      <c r="H195" s="11">
        <v>193</v>
      </c>
      <c r="I195" s="13">
        <f aca="true" t="shared" si="58" ref="I195:I258">IF(OR(C195&gt;0,C195=0),1,0)</f>
        <v>0</v>
      </c>
      <c r="J195" s="11">
        <f>SUM(I$3:I195)</f>
        <v>124</v>
      </c>
      <c r="K195" s="12">
        <f aca="true" t="shared" si="59" ref="K195:K258">J195/H195*100</f>
        <v>64.24870466321244</v>
      </c>
      <c r="L195" s="11">
        <f aca="true" t="shared" si="60" ref="L195:L258">IF(C195&gt;0,C195,0)</f>
        <v>0</v>
      </c>
      <c r="M195" s="11">
        <f aca="true" t="shared" si="61" ref="M195:M258">IF(C195&lt;0,C195,0)</f>
        <v>-0.47</v>
      </c>
      <c r="N195" s="11">
        <f>SUM(L$3:L195)</f>
        <v>39.01500000000001</v>
      </c>
      <c r="O195" s="11">
        <f>SUM(M$3:M195)</f>
        <v>-21.390000000000008</v>
      </c>
      <c r="P195" s="12">
        <f t="shared" si="53"/>
        <v>1.8239831697054696</v>
      </c>
      <c r="Q195" s="12">
        <f aca="true" t="shared" si="62" ref="Q195:Q258">Q194*(1+14*C195/100)</f>
        <v>830.6696757943636</v>
      </c>
      <c r="R195" s="11">
        <v>1</v>
      </c>
      <c r="S195" s="11">
        <f aca="true" t="shared" si="63" ref="S195:S258">IF(R195&gt;0,C195,0)</f>
        <v>-0.47</v>
      </c>
      <c r="T195" s="11">
        <f aca="true" t="shared" si="64" ref="T195:T258">IF(R195=0,C195,0)</f>
        <v>0</v>
      </c>
      <c r="U195" s="16">
        <v>41984</v>
      </c>
      <c r="V195" s="11">
        <v>204.16</v>
      </c>
      <c r="W195" s="18">
        <f aca="true" t="shared" si="65" ref="W195:W258">V195*C195*10/100</f>
        <v>-9.595519999999999</v>
      </c>
      <c r="X195" s="11">
        <f aca="true" t="shared" si="66" ref="X195:X258">_XLL.ARROTONDA.MULTIPLO(W195,IF(W195&gt;0,1/4,-1/4))</f>
        <v>-9.5</v>
      </c>
      <c r="Y195" s="18">
        <f aca="true" t="shared" si="67" ref="Y195:Y258">X195*50</f>
        <v>-475</v>
      </c>
      <c r="Z195" s="18">
        <f aca="true" t="shared" si="68" ref="Z195:Z258">Y195*10</f>
        <v>-4750</v>
      </c>
      <c r="AA195" s="18">
        <f>SUM(Z$2:Z195)</f>
        <v>145375</v>
      </c>
      <c r="AB195" s="18">
        <f aca="true" t="shared" si="69" ref="AB195:AB258">AA195/H195</f>
        <v>753.2383419689119</v>
      </c>
      <c r="AC195" s="15" t="s">
        <v>48</v>
      </c>
    </row>
    <row r="196" spans="1:28" ht="12.75">
      <c r="A196" s="11">
        <f t="shared" si="54"/>
        <v>15.2</v>
      </c>
      <c r="B196" s="11">
        <f t="shared" si="55"/>
        <v>10.64</v>
      </c>
      <c r="C196" s="11">
        <v>0.76</v>
      </c>
      <c r="D196" s="11">
        <v>0.5425854945492581</v>
      </c>
      <c r="E196" s="11">
        <f aca="true" t="shared" si="70" ref="E196:E259">E195+D196</f>
        <v>17.256060295653946</v>
      </c>
      <c r="F196" s="12">
        <f t="shared" si="56"/>
        <v>357.3899999999998</v>
      </c>
      <c r="G196" s="12">
        <f t="shared" si="57"/>
        <v>467.70000000000005</v>
      </c>
      <c r="H196" s="11">
        <v>194</v>
      </c>
      <c r="I196" s="13">
        <f t="shared" si="58"/>
        <v>1</v>
      </c>
      <c r="J196" s="11">
        <f>SUM(I$3:I196)</f>
        <v>125</v>
      </c>
      <c r="K196" s="12">
        <f t="shared" si="59"/>
        <v>64.43298969072166</v>
      </c>
      <c r="L196" s="11">
        <f t="shared" si="60"/>
        <v>0.76</v>
      </c>
      <c r="M196" s="11">
        <f t="shared" si="61"/>
        <v>0</v>
      </c>
      <c r="N196" s="11">
        <f>SUM(L$3:L196)</f>
        <v>39.775000000000006</v>
      </c>
      <c r="O196" s="11">
        <f>SUM(M$3:M196)</f>
        <v>-21.390000000000008</v>
      </c>
      <c r="P196" s="12">
        <f t="shared" si="53"/>
        <v>1.8595137914913507</v>
      </c>
      <c r="Q196" s="12">
        <f t="shared" si="62"/>
        <v>919.0529292988839</v>
      </c>
      <c r="R196" s="11">
        <v>1</v>
      </c>
      <c r="S196" s="11">
        <f t="shared" si="63"/>
        <v>0.76</v>
      </c>
      <c r="T196" s="11">
        <f t="shared" si="64"/>
        <v>0</v>
      </c>
      <c r="U196" s="16">
        <v>41985</v>
      </c>
      <c r="V196" s="11">
        <v>200.89</v>
      </c>
      <c r="W196" s="18">
        <f t="shared" si="65"/>
        <v>15.267640000000002</v>
      </c>
      <c r="X196" s="11">
        <f t="shared" si="66"/>
        <v>15.25</v>
      </c>
      <c r="Y196" s="18">
        <f t="shared" si="67"/>
        <v>762.5</v>
      </c>
      <c r="Z196" s="18">
        <f t="shared" si="68"/>
        <v>7625</v>
      </c>
      <c r="AA196" s="18">
        <f>SUM(Z$2:Z196)</f>
        <v>153000</v>
      </c>
      <c r="AB196" s="18">
        <f t="shared" si="69"/>
        <v>788.659793814433</v>
      </c>
    </row>
    <row r="197" spans="1:29" ht="12.75">
      <c r="A197" s="11">
        <f t="shared" si="54"/>
        <v>-17.8</v>
      </c>
      <c r="B197" s="11">
        <f t="shared" si="55"/>
        <v>-12.46</v>
      </c>
      <c r="C197" s="11">
        <v>-0.89</v>
      </c>
      <c r="D197" s="11">
        <v>0</v>
      </c>
      <c r="E197" s="11">
        <f t="shared" si="70"/>
        <v>17.256060295653946</v>
      </c>
      <c r="F197" s="12">
        <f t="shared" si="56"/>
        <v>344.92999999999984</v>
      </c>
      <c r="G197" s="12">
        <f t="shared" si="57"/>
        <v>449.90000000000003</v>
      </c>
      <c r="H197" s="11">
        <v>195</v>
      </c>
      <c r="I197" s="13">
        <f t="shared" si="58"/>
        <v>0</v>
      </c>
      <c r="J197" s="11">
        <f>SUM(I$3:I197)</f>
        <v>125</v>
      </c>
      <c r="K197" s="12">
        <f t="shared" si="59"/>
        <v>64.1025641025641</v>
      </c>
      <c r="L197" s="11">
        <f t="shared" si="60"/>
        <v>0</v>
      </c>
      <c r="M197" s="11">
        <f t="shared" si="61"/>
        <v>-0.89</v>
      </c>
      <c r="N197" s="11">
        <f>SUM(L$3:L197)</f>
        <v>39.775000000000006</v>
      </c>
      <c r="O197" s="11">
        <f>SUM(M$3:M197)</f>
        <v>-22.28000000000001</v>
      </c>
      <c r="P197" s="12">
        <f t="shared" si="53"/>
        <v>1.7852333931777375</v>
      </c>
      <c r="Q197" s="12">
        <f t="shared" si="62"/>
        <v>804.5389343082429</v>
      </c>
      <c r="R197" s="11">
        <v>1</v>
      </c>
      <c r="S197" s="11">
        <f t="shared" si="63"/>
        <v>-0.89</v>
      </c>
      <c r="T197" s="11">
        <f t="shared" si="64"/>
        <v>0</v>
      </c>
      <c r="U197" s="16">
        <v>41988</v>
      </c>
      <c r="V197" s="11">
        <v>199.51</v>
      </c>
      <c r="W197" s="18">
        <f t="shared" si="65"/>
        <v>-17.75639</v>
      </c>
      <c r="X197" s="11">
        <f t="shared" si="66"/>
        <v>-17.75</v>
      </c>
      <c r="Y197" s="18">
        <f t="shared" si="67"/>
        <v>-887.5</v>
      </c>
      <c r="Z197" s="18">
        <f t="shared" si="68"/>
        <v>-8875</v>
      </c>
      <c r="AA197" s="18">
        <f>SUM(Z$2:Z197)</f>
        <v>144125</v>
      </c>
      <c r="AB197" s="18">
        <f t="shared" si="69"/>
        <v>739.1025641025641</v>
      </c>
      <c r="AC197" s="15" t="s">
        <v>49</v>
      </c>
    </row>
    <row r="198" spans="1:28" ht="12.75">
      <c r="A198" s="11">
        <f t="shared" si="54"/>
        <v>9.399999999999999</v>
      </c>
      <c r="B198" s="11">
        <f t="shared" si="55"/>
        <v>6.58</v>
      </c>
      <c r="C198" s="11">
        <v>0.47</v>
      </c>
      <c r="D198" s="11">
        <v>0.267798494265071</v>
      </c>
      <c r="E198" s="11">
        <f t="shared" si="70"/>
        <v>17.523858789919018</v>
      </c>
      <c r="F198" s="12">
        <f t="shared" si="56"/>
        <v>351.5099999999998</v>
      </c>
      <c r="G198" s="12">
        <f t="shared" si="57"/>
        <v>459.3</v>
      </c>
      <c r="H198" s="11">
        <v>196</v>
      </c>
      <c r="I198" s="13">
        <f t="shared" si="58"/>
        <v>1</v>
      </c>
      <c r="J198" s="11">
        <f>SUM(I$3:I198)</f>
        <v>126</v>
      </c>
      <c r="K198" s="12">
        <f t="shared" si="59"/>
        <v>64.28571428571429</v>
      </c>
      <c r="L198" s="11">
        <f t="shared" si="60"/>
        <v>0.47</v>
      </c>
      <c r="M198" s="11">
        <f t="shared" si="61"/>
        <v>0</v>
      </c>
      <c r="N198" s="11">
        <f>SUM(L$3:L198)</f>
        <v>40.245000000000005</v>
      </c>
      <c r="O198" s="11">
        <f>SUM(M$3:M198)</f>
        <v>-22.28000000000001</v>
      </c>
      <c r="P198" s="12">
        <f t="shared" si="53"/>
        <v>1.806328545780969</v>
      </c>
      <c r="Q198" s="12">
        <f t="shared" si="62"/>
        <v>857.4775961857254</v>
      </c>
      <c r="R198" s="11">
        <v>1</v>
      </c>
      <c r="S198" s="11">
        <f t="shared" si="63"/>
        <v>0.47</v>
      </c>
      <c r="T198" s="11">
        <f t="shared" si="64"/>
        <v>0</v>
      </c>
      <c r="U198" s="16">
        <v>41989</v>
      </c>
      <c r="V198" s="11">
        <v>197.91</v>
      </c>
      <c r="W198" s="18">
        <f t="shared" si="65"/>
        <v>9.30177</v>
      </c>
      <c r="X198" s="11">
        <f t="shared" si="66"/>
        <v>9.25</v>
      </c>
      <c r="Y198" s="18">
        <f t="shared" si="67"/>
        <v>462.5</v>
      </c>
      <c r="Z198" s="18">
        <f t="shared" si="68"/>
        <v>4625</v>
      </c>
      <c r="AA198" s="18">
        <f>SUM(Z$2:Z198)</f>
        <v>148750</v>
      </c>
      <c r="AB198" s="18">
        <f t="shared" si="69"/>
        <v>758.9285714285714</v>
      </c>
    </row>
    <row r="199" spans="1:28" ht="12.75">
      <c r="A199" s="11">
        <f t="shared" si="54"/>
        <v>-8</v>
      </c>
      <c r="B199" s="11">
        <f t="shared" si="55"/>
        <v>-5.6000000000000005</v>
      </c>
      <c r="C199" s="11">
        <v>-0.4</v>
      </c>
      <c r="D199" s="11">
        <v>-0.61</v>
      </c>
      <c r="E199" s="11">
        <f t="shared" si="70"/>
        <v>16.91385878991902</v>
      </c>
      <c r="F199" s="12">
        <f t="shared" si="56"/>
        <v>345.9099999999998</v>
      </c>
      <c r="G199" s="12">
        <f t="shared" si="57"/>
        <v>451.3</v>
      </c>
      <c r="H199" s="11">
        <v>197</v>
      </c>
      <c r="I199" s="13">
        <f t="shared" si="58"/>
        <v>0</v>
      </c>
      <c r="J199" s="11">
        <f>SUM(I$3:I199)</f>
        <v>126</v>
      </c>
      <c r="K199" s="12">
        <f t="shared" si="59"/>
        <v>63.95939086294417</v>
      </c>
      <c r="L199" s="11">
        <f t="shared" si="60"/>
        <v>0</v>
      </c>
      <c r="M199" s="11">
        <f t="shared" si="61"/>
        <v>-0.4</v>
      </c>
      <c r="N199" s="11">
        <f>SUM(L$3:L199)</f>
        <v>40.245000000000005</v>
      </c>
      <c r="O199" s="11">
        <f>SUM(M$3:M199)</f>
        <v>-22.680000000000007</v>
      </c>
      <c r="P199" s="12">
        <f t="shared" si="53"/>
        <v>1.774470899470899</v>
      </c>
      <c r="Q199" s="12">
        <f t="shared" si="62"/>
        <v>809.4588507993248</v>
      </c>
      <c r="R199" s="11">
        <v>1</v>
      </c>
      <c r="S199" s="11">
        <f t="shared" si="63"/>
        <v>-0.4</v>
      </c>
      <c r="T199" s="11">
        <f t="shared" si="64"/>
        <v>0</v>
      </c>
      <c r="U199" s="16">
        <v>42006</v>
      </c>
      <c r="V199" s="11">
        <v>205.43</v>
      </c>
      <c r="W199" s="18">
        <f t="shared" si="65"/>
        <v>-8.217200000000002</v>
      </c>
      <c r="X199" s="11">
        <f t="shared" si="66"/>
        <v>-8.25</v>
      </c>
      <c r="Y199" s="18">
        <f t="shared" si="67"/>
        <v>-412.5</v>
      </c>
      <c r="Z199" s="18">
        <f t="shared" si="68"/>
        <v>-4125</v>
      </c>
      <c r="AA199" s="18">
        <f>SUM(Z$2:Z199)</f>
        <v>144625</v>
      </c>
      <c r="AB199" s="18">
        <f t="shared" si="69"/>
        <v>734.1370558375635</v>
      </c>
    </row>
    <row r="200" spans="1:29" ht="12.75">
      <c r="A200" s="11">
        <f t="shared" si="54"/>
        <v>17</v>
      </c>
      <c r="B200" s="11">
        <f t="shared" si="55"/>
        <v>11.9</v>
      </c>
      <c r="C200" s="11">
        <v>0.85</v>
      </c>
      <c r="D200" s="19">
        <v>0.800720648583723</v>
      </c>
      <c r="E200" s="11">
        <f t="shared" si="70"/>
        <v>17.714579438502742</v>
      </c>
      <c r="F200" s="12">
        <f t="shared" si="56"/>
        <v>357.8099999999998</v>
      </c>
      <c r="G200" s="12">
        <f t="shared" si="57"/>
        <v>468.3</v>
      </c>
      <c r="H200" s="11">
        <v>198</v>
      </c>
      <c r="I200" s="13">
        <f t="shared" si="58"/>
        <v>1</v>
      </c>
      <c r="J200" s="11">
        <f>SUM(I$3:I200)</f>
        <v>127</v>
      </c>
      <c r="K200" s="12">
        <f t="shared" si="59"/>
        <v>64.14141414141415</v>
      </c>
      <c r="L200" s="11">
        <f t="shared" si="60"/>
        <v>0.85</v>
      </c>
      <c r="M200" s="11">
        <f t="shared" si="61"/>
        <v>0</v>
      </c>
      <c r="N200" s="11">
        <f>SUM(L$3:L200)</f>
        <v>41.095000000000006</v>
      </c>
      <c r="O200" s="11">
        <f>SUM(M$3:M200)</f>
        <v>-22.680000000000007</v>
      </c>
      <c r="P200" s="12">
        <f aca="true" t="shared" si="71" ref="P200:P263">N200/-O200</f>
        <v>1.81194885361552</v>
      </c>
      <c r="Q200" s="12">
        <f t="shared" si="62"/>
        <v>905.7844540444444</v>
      </c>
      <c r="R200" s="11">
        <v>1</v>
      </c>
      <c r="S200" s="11">
        <f t="shared" si="63"/>
        <v>0.85</v>
      </c>
      <c r="T200" s="11">
        <f t="shared" si="64"/>
        <v>0</v>
      </c>
      <c r="U200" s="16">
        <v>42010</v>
      </c>
      <c r="V200" s="11">
        <v>199.82</v>
      </c>
      <c r="W200" s="18">
        <f t="shared" si="65"/>
        <v>16.984699999999997</v>
      </c>
      <c r="X200" s="11">
        <f t="shared" si="66"/>
        <v>17</v>
      </c>
      <c r="Y200" s="18">
        <f t="shared" si="67"/>
        <v>850</v>
      </c>
      <c r="Z200" s="18">
        <f t="shared" si="68"/>
        <v>8500</v>
      </c>
      <c r="AA200" s="18">
        <f>SUM(Z$2:Z200)</f>
        <v>153125</v>
      </c>
      <c r="AB200" s="18">
        <f t="shared" si="69"/>
        <v>773.3585858585859</v>
      </c>
      <c r="AC200" s="15" t="s">
        <v>11</v>
      </c>
    </row>
    <row r="201" spans="1:29" ht="12.75">
      <c r="A201" s="11">
        <f t="shared" si="54"/>
        <v>-21.6</v>
      </c>
      <c r="B201" s="11">
        <f t="shared" si="55"/>
        <v>-15.120000000000001</v>
      </c>
      <c r="C201" s="11">
        <v>-1.08</v>
      </c>
      <c r="D201" s="11">
        <v>-1.20249406175772</v>
      </c>
      <c r="E201" s="11">
        <f t="shared" si="70"/>
        <v>16.512085376745024</v>
      </c>
      <c r="F201" s="12">
        <f t="shared" si="56"/>
        <v>342.68999999999977</v>
      </c>
      <c r="G201" s="12">
        <f t="shared" si="57"/>
        <v>446.7</v>
      </c>
      <c r="H201" s="11">
        <v>199</v>
      </c>
      <c r="I201" s="13">
        <f t="shared" si="58"/>
        <v>0</v>
      </c>
      <c r="J201" s="11">
        <f>SUM(I$3:I201)</f>
        <v>127</v>
      </c>
      <c r="K201" s="12">
        <f t="shared" si="59"/>
        <v>63.81909547738693</v>
      </c>
      <c r="L201" s="11">
        <f t="shared" si="60"/>
        <v>0</v>
      </c>
      <c r="M201" s="11">
        <f t="shared" si="61"/>
        <v>-1.08</v>
      </c>
      <c r="N201" s="11">
        <f>SUM(L$3:L201)</f>
        <v>41.095000000000006</v>
      </c>
      <c r="O201" s="11">
        <f>SUM(M$3:M201)</f>
        <v>-23.760000000000005</v>
      </c>
      <c r="P201" s="12">
        <f t="shared" si="71"/>
        <v>1.729587542087542</v>
      </c>
      <c r="Q201" s="12">
        <f t="shared" si="62"/>
        <v>768.8298445929244</v>
      </c>
      <c r="R201" s="11">
        <v>1</v>
      </c>
      <c r="S201" s="11">
        <f t="shared" si="63"/>
        <v>-1.08</v>
      </c>
      <c r="T201" s="11">
        <f t="shared" si="64"/>
        <v>0</v>
      </c>
      <c r="U201" s="16">
        <v>42017</v>
      </c>
      <c r="V201" s="11">
        <v>202.08</v>
      </c>
      <c r="W201" s="18">
        <f t="shared" si="65"/>
        <v>-21.824640000000002</v>
      </c>
      <c r="X201" s="11">
        <f t="shared" si="66"/>
        <v>-21.75</v>
      </c>
      <c r="Y201" s="18">
        <f t="shared" si="67"/>
        <v>-1087.5</v>
      </c>
      <c r="Z201" s="18">
        <f t="shared" si="68"/>
        <v>-10875</v>
      </c>
      <c r="AA201" s="18">
        <f>SUM(Z$2:Z201)</f>
        <v>142250</v>
      </c>
      <c r="AB201" s="18">
        <f t="shared" si="69"/>
        <v>714.8241206030151</v>
      </c>
      <c r="AC201" s="15" t="s">
        <v>50</v>
      </c>
    </row>
    <row r="202" spans="1:29" ht="12.75">
      <c r="A202" s="11">
        <f t="shared" si="54"/>
        <v>2.4</v>
      </c>
      <c r="B202" s="11">
        <f t="shared" si="55"/>
        <v>1.68</v>
      </c>
      <c r="C202" s="11">
        <v>0.12</v>
      </c>
      <c r="D202" s="11">
        <v>0.383351588170856</v>
      </c>
      <c r="E202" s="11">
        <f t="shared" si="70"/>
        <v>16.89543696491588</v>
      </c>
      <c r="F202" s="12">
        <f t="shared" si="56"/>
        <v>344.3699999999998</v>
      </c>
      <c r="G202" s="12">
        <f t="shared" si="57"/>
        <v>449.09999999999997</v>
      </c>
      <c r="H202" s="11">
        <v>200</v>
      </c>
      <c r="I202" s="13">
        <f t="shared" si="58"/>
        <v>1</v>
      </c>
      <c r="J202" s="11">
        <f>SUM(I$3:I202)</f>
        <v>128</v>
      </c>
      <c r="K202" s="12">
        <f t="shared" si="59"/>
        <v>64</v>
      </c>
      <c r="L202" s="11">
        <f t="shared" si="60"/>
        <v>0.12</v>
      </c>
      <c r="M202" s="11">
        <f t="shared" si="61"/>
        <v>0</v>
      </c>
      <c r="N202" s="11">
        <f>SUM(L$3:L202)</f>
        <v>41.215</v>
      </c>
      <c r="O202" s="11">
        <f>SUM(M$3:M202)</f>
        <v>-23.760000000000005</v>
      </c>
      <c r="P202" s="12">
        <f t="shared" si="71"/>
        <v>1.734638047138047</v>
      </c>
      <c r="Q202" s="12">
        <f t="shared" si="62"/>
        <v>781.7461859820854</v>
      </c>
      <c r="R202" s="11">
        <v>1</v>
      </c>
      <c r="S202" s="11">
        <f t="shared" si="63"/>
        <v>0.12</v>
      </c>
      <c r="T202" s="11">
        <f t="shared" si="64"/>
        <v>0</v>
      </c>
      <c r="U202" s="16">
        <v>42018</v>
      </c>
      <c r="V202" s="11">
        <v>200.86</v>
      </c>
      <c r="W202" s="18">
        <f t="shared" si="65"/>
        <v>2.41032</v>
      </c>
      <c r="X202" s="11">
        <f t="shared" si="66"/>
        <v>2.5</v>
      </c>
      <c r="Y202" s="18">
        <f t="shared" si="67"/>
        <v>125</v>
      </c>
      <c r="Z202" s="18">
        <f t="shared" si="68"/>
        <v>1250</v>
      </c>
      <c r="AA202" s="18">
        <f>SUM(Z$2:Z202)</f>
        <v>143500</v>
      </c>
      <c r="AB202" s="18">
        <f t="shared" si="69"/>
        <v>717.5</v>
      </c>
      <c r="AC202" s="15" t="s">
        <v>51</v>
      </c>
    </row>
    <row r="203" spans="1:29" ht="12.75">
      <c r="A203" s="11">
        <f t="shared" si="54"/>
        <v>-8</v>
      </c>
      <c r="B203" s="11">
        <f t="shared" si="55"/>
        <v>-5.6000000000000005</v>
      </c>
      <c r="C203" s="11">
        <v>-0.4</v>
      </c>
      <c r="D203" s="11">
        <v>-0.12561551602854</v>
      </c>
      <c r="E203" s="11">
        <f t="shared" si="70"/>
        <v>16.769821448887342</v>
      </c>
      <c r="F203" s="12">
        <f t="shared" si="56"/>
        <v>338.76999999999975</v>
      </c>
      <c r="G203" s="12">
        <f t="shared" si="57"/>
        <v>441.09999999999997</v>
      </c>
      <c r="H203" s="11">
        <v>201</v>
      </c>
      <c r="I203" s="13">
        <f t="shared" si="58"/>
        <v>0</v>
      </c>
      <c r="J203" s="11">
        <f>SUM(I$3:I203)</f>
        <v>128</v>
      </c>
      <c r="K203" s="12">
        <f t="shared" si="59"/>
        <v>63.681592039801</v>
      </c>
      <c r="L203" s="11">
        <f t="shared" si="60"/>
        <v>0</v>
      </c>
      <c r="M203" s="11">
        <f t="shared" si="61"/>
        <v>-0.4</v>
      </c>
      <c r="N203" s="11">
        <f>SUM(L$3:L203)</f>
        <v>41.215</v>
      </c>
      <c r="O203" s="11">
        <f>SUM(M$3:M203)</f>
        <v>-24.160000000000004</v>
      </c>
      <c r="P203" s="12">
        <f t="shared" si="71"/>
        <v>1.7059188741721854</v>
      </c>
      <c r="Q203" s="12">
        <f t="shared" si="62"/>
        <v>737.9683995670886</v>
      </c>
      <c r="R203" s="11">
        <v>1</v>
      </c>
      <c r="S203" s="11">
        <f t="shared" si="63"/>
        <v>-0.4</v>
      </c>
      <c r="T203" s="11">
        <f t="shared" si="64"/>
        <v>0</v>
      </c>
      <c r="U203" s="16">
        <v>42019</v>
      </c>
      <c r="V203" s="11">
        <v>199.02</v>
      </c>
      <c r="W203" s="18">
        <f t="shared" si="65"/>
        <v>-7.960800000000001</v>
      </c>
      <c r="X203" s="11">
        <f t="shared" si="66"/>
        <v>-8</v>
      </c>
      <c r="Y203" s="18">
        <f t="shared" si="67"/>
        <v>-400</v>
      </c>
      <c r="Z203" s="18">
        <f t="shared" si="68"/>
        <v>-4000</v>
      </c>
      <c r="AA203" s="18">
        <f>SUM(Z$2:Z203)</f>
        <v>139500</v>
      </c>
      <c r="AB203" s="18">
        <f t="shared" si="69"/>
        <v>694.0298507462686</v>
      </c>
      <c r="AC203" s="15" t="s">
        <v>52</v>
      </c>
    </row>
    <row r="204" spans="1:28" ht="12.75">
      <c r="A204" s="11">
        <f t="shared" si="54"/>
        <v>8.4</v>
      </c>
      <c r="B204" s="11">
        <f t="shared" si="55"/>
        <v>5.88</v>
      </c>
      <c r="C204" s="11">
        <v>0.42</v>
      </c>
      <c r="D204" s="11">
        <v>0.381887615930174</v>
      </c>
      <c r="E204" s="11">
        <f t="shared" si="70"/>
        <v>17.151709064817517</v>
      </c>
      <c r="F204" s="12">
        <f t="shared" si="56"/>
        <v>344.64999999999975</v>
      </c>
      <c r="G204" s="12">
        <f t="shared" si="57"/>
        <v>449.49999999999994</v>
      </c>
      <c r="H204" s="11">
        <v>202</v>
      </c>
      <c r="I204" s="13">
        <f t="shared" si="58"/>
        <v>1</v>
      </c>
      <c r="J204" s="11">
        <f>SUM(I$3:I204)</f>
        <v>129</v>
      </c>
      <c r="K204" s="12">
        <f t="shared" si="59"/>
        <v>63.86138613861386</v>
      </c>
      <c r="L204" s="11">
        <f t="shared" si="60"/>
        <v>0.42</v>
      </c>
      <c r="M204" s="11">
        <f t="shared" si="61"/>
        <v>0</v>
      </c>
      <c r="N204" s="11">
        <f>SUM(L$3:L204)</f>
        <v>41.635000000000005</v>
      </c>
      <c r="O204" s="11">
        <f>SUM(M$3:M204)</f>
        <v>-24.160000000000004</v>
      </c>
      <c r="P204" s="12">
        <f t="shared" si="71"/>
        <v>1.7233029801324502</v>
      </c>
      <c r="Q204" s="12">
        <f t="shared" si="62"/>
        <v>781.3609414616334</v>
      </c>
      <c r="R204" s="11">
        <v>1</v>
      </c>
      <c r="S204" s="11">
        <f t="shared" si="63"/>
        <v>0.42</v>
      </c>
      <c r="T204" s="11">
        <f t="shared" si="64"/>
        <v>0</v>
      </c>
      <c r="U204" s="16">
        <v>42020</v>
      </c>
      <c r="V204" s="11">
        <v>201.63</v>
      </c>
      <c r="W204" s="18">
        <f t="shared" si="65"/>
        <v>8.468459999999999</v>
      </c>
      <c r="X204" s="11">
        <f t="shared" si="66"/>
        <v>8.5</v>
      </c>
      <c r="Y204" s="18">
        <f t="shared" si="67"/>
        <v>425</v>
      </c>
      <c r="Z204" s="18">
        <f t="shared" si="68"/>
        <v>4250</v>
      </c>
      <c r="AA204" s="18">
        <f>SUM(Z$2:Z204)</f>
        <v>143750</v>
      </c>
      <c r="AB204" s="18">
        <f t="shared" si="69"/>
        <v>711.6336633663366</v>
      </c>
    </row>
    <row r="205" spans="1:28" ht="12.75">
      <c r="A205" s="11">
        <f t="shared" si="54"/>
        <v>2.2</v>
      </c>
      <c r="B205" s="11">
        <f t="shared" si="55"/>
        <v>1.54</v>
      </c>
      <c r="C205" s="11">
        <v>0.11</v>
      </c>
      <c r="D205" s="11">
        <v>0.15041242115478</v>
      </c>
      <c r="E205" s="11">
        <f t="shared" si="70"/>
        <v>17.302121485972297</v>
      </c>
      <c r="F205" s="12">
        <f t="shared" si="56"/>
        <v>346.18999999999977</v>
      </c>
      <c r="G205" s="12">
        <f t="shared" si="57"/>
        <v>451.69999999999993</v>
      </c>
      <c r="H205" s="11">
        <v>203</v>
      </c>
      <c r="I205" s="13">
        <f t="shared" si="58"/>
        <v>1</v>
      </c>
      <c r="J205" s="11">
        <f>SUM(I$3:I205)</f>
        <v>130</v>
      </c>
      <c r="K205" s="12">
        <f t="shared" si="59"/>
        <v>64.03940886699507</v>
      </c>
      <c r="L205" s="11">
        <f t="shared" si="60"/>
        <v>0.11</v>
      </c>
      <c r="M205" s="11">
        <f t="shared" si="61"/>
        <v>0</v>
      </c>
      <c r="N205" s="11">
        <f>SUM(L$3:L205)</f>
        <v>41.745000000000005</v>
      </c>
      <c r="O205" s="11">
        <f>SUM(M$3:M205)</f>
        <v>-24.160000000000004</v>
      </c>
      <c r="P205" s="12">
        <f t="shared" si="71"/>
        <v>1.7278559602649006</v>
      </c>
      <c r="Q205" s="12">
        <f t="shared" si="62"/>
        <v>793.3938999601426</v>
      </c>
      <c r="R205" s="11">
        <v>0</v>
      </c>
      <c r="S205" s="11">
        <f t="shared" si="63"/>
        <v>0</v>
      </c>
      <c r="T205" s="11">
        <f t="shared" si="64"/>
        <v>0.11</v>
      </c>
      <c r="U205" s="16">
        <v>42026</v>
      </c>
      <c r="V205" s="11">
        <v>206.1</v>
      </c>
      <c r="W205" s="18">
        <f t="shared" si="65"/>
        <v>2.2670999999999997</v>
      </c>
      <c r="X205" s="11">
        <f t="shared" si="66"/>
        <v>2.25</v>
      </c>
      <c r="Y205" s="18">
        <f t="shared" si="67"/>
        <v>112.5</v>
      </c>
      <c r="Z205" s="18">
        <f t="shared" si="68"/>
        <v>1125</v>
      </c>
      <c r="AA205" s="18">
        <f>SUM(Z$2:Z205)</f>
        <v>144875</v>
      </c>
      <c r="AB205" s="18">
        <f t="shared" si="69"/>
        <v>713.6699507389162</v>
      </c>
    </row>
    <row r="206" spans="1:28" ht="12.75">
      <c r="A206" s="11">
        <f t="shared" si="54"/>
        <v>5</v>
      </c>
      <c r="B206" s="11">
        <f t="shared" si="55"/>
        <v>3.5</v>
      </c>
      <c r="C206" s="11">
        <v>0.25</v>
      </c>
      <c r="D206" s="11">
        <v>0.7053368846798751</v>
      </c>
      <c r="E206" s="11">
        <f t="shared" si="70"/>
        <v>18.007458370652174</v>
      </c>
      <c r="F206" s="12">
        <f t="shared" si="56"/>
        <v>349.68999999999977</v>
      </c>
      <c r="G206" s="12">
        <f t="shared" si="57"/>
        <v>456.69999999999993</v>
      </c>
      <c r="H206" s="11">
        <v>204</v>
      </c>
      <c r="I206" s="13">
        <f t="shared" si="58"/>
        <v>1</v>
      </c>
      <c r="J206" s="11">
        <f>SUM(I$3:I206)</f>
        <v>131</v>
      </c>
      <c r="K206" s="12">
        <f t="shared" si="59"/>
        <v>64.2156862745098</v>
      </c>
      <c r="L206" s="11">
        <f t="shared" si="60"/>
        <v>0.25</v>
      </c>
      <c r="M206" s="11">
        <f t="shared" si="61"/>
        <v>0</v>
      </c>
      <c r="N206" s="11">
        <f>SUM(L$3:L206)</f>
        <v>41.995000000000005</v>
      </c>
      <c r="O206" s="11">
        <f>SUM(M$3:M206)</f>
        <v>-24.160000000000004</v>
      </c>
      <c r="P206" s="12">
        <f t="shared" si="71"/>
        <v>1.7382036423841059</v>
      </c>
      <c r="Q206" s="12">
        <f t="shared" si="62"/>
        <v>821.1626864587475</v>
      </c>
      <c r="R206" s="11">
        <v>1</v>
      </c>
      <c r="S206" s="11">
        <f t="shared" si="63"/>
        <v>0.25</v>
      </c>
      <c r="T206" s="11">
        <f t="shared" si="64"/>
        <v>0</v>
      </c>
      <c r="U206" s="16">
        <v>42031</v>
      </c>
      <c r="V206" s="11">
        <v>202.74</v>
      </c>
      <c r="W206" s="18">
        <f t="shared" si="65"/>
        <v>5.0685</v>
      </c>
      <c r="X206" s="11">
        <f t="shared" si="66"/>
        <v>5</v>
      </c>
      <c r="Y206" s="18">
        <f t="shared" si="67"/>
        <v>250</v>
      </c>
      <c r="Z206" s="18">
        <f t="shared" si="68"/>
        <v>2500</v>
      </c>
      <c r="AA206" s="18">
        <f>SUM(Z$2:Z206)</f>
        <v>147375</v>
      </c>
      <c r="AB206" s="18">
        <f t="shared" si="69"/>
        <v>722.4264705882352</v>
      </c>
    </row>
    <row r="207" spans="1:28" ht="12.75">
      <c r="A207" s="11">
        <f t="shared" si="54"/>
        <v>6.000000000000001</v>
      </c>
      <c r="B207" s="11">
        <f t="shared" si="55"/>
        <v>4.200000000000001</v>
      </c>
      <c r="C207" s="11">
        <v>0.30000000000000004</v>
      </c>
      <c r="D207" s="11">
        <v>0.30082727500627904</v>
      </c>
      <c r="E207" s="11">
        <f t="shared" si="70"/>
        <v>18.30828564565845</v>
      </c>
      <c r="F207" s="12">
        <f t="shared" si="56"/>
        <v>353.88999999999976</v>
      </c>
      <c r="G207" s="12">
        <f t="shared" si="57"/>
        <v>462.69999999999993</v>
      </c>
      <c r="H207" s="11">
        <v>205</v>
      </c>
      <c r="I207" s="13">
        <f t="shared" si="58"/>
        <v>1</v>
      </c>
      <c r="J207" s="11">
        <f>SUM(I$3:I207)</f>
        <v>132</v>
      </c>
      <c r="K207" s="12">
        <f t="shared" si="59"/>
        <v>64.39024390243902</v>
      </c>
      <c r="L207" s="11">
        <f t="shared" si="60"/>
        <v>0.30000000000000004</v>
      </c>
      <c r="M207" s="11">
        <f t="shared" si="61"/>
        <v>0</v>
      </c>
      <c r="N207" s="11">
        <f>SUM(L$3:L207)</f>
        <v>42.295</v>
      </c>
      <c r="O207" s="11">
        <f>SUM(M$3:M207)</f>
        <v>-24.160000000000004</v>
      </c>
      <c r="P207" s="12">
        <f t="shared" si="71"/>
        <v>1.750620860927152</v>
      </c>
      <c r="Q207" s="12">
        <f t="shared" si="62"/>
        <v>855.651519290015</v>
      </c>
      <c r="R207" s="11">
        <v>1</v>
      </c>
      <c r="S207" s="11">
        <f t="shared" si="63"/>
        <v>0.30000000000000004</v>
      </c>
      <c r="T207" s="11">
        <f t="shared" si="64"/>
        <v>0</v>
      </c>
      <c r="U207" s="16">
        <v>42034</v>
      </c>
      <c r="V207" s="11">
        <v>203.74</v>
      </c>
      <c r="W207" s="18">
        <f t="shared" si="65"/>
        <v>6.112200000000001</v>
      </c>
      <c r="X207" s="11">
        <f t="shared" si="66"/>
        <v>6</v>
      </c>
      <c r="Y207" s="18">
        <f t="shared" si="67"/>
        <v>300</v>
      </c>
      <c r="Z207" s="18">
        <f t="shared" si="68"/>
        <v>3000</v>
      </c>
      <c r="AA207" s="18">
        <f>SUM(Z$2:Z207)</f>
        <v>150375</v>
      </c>
      <c r="AB207" s="18">
        <f t="shared" si="69"/>
        <v>733.5365853658536</v>
      </c>
    </row>
    <row r="208" spans="1:28" ht="12.75">
      <c r="A208" s="11">
        <f t="shared" si="54"/>
        <v>12.4</v>
      </c>
      <c r="B208" s="11">
        <f t="shared" si="55"/>
        <v>8.68</v>
      </c>
      <c r="C208" s="11">
        <v>0.62</v>
      </c>
      <c r="D208" s="11">
        <v>0.610858622880321</v>
      </c>
      <c r="E208" s="11">
        <f t="shared" si="70"/>
        <v>18.919144268538773</v>
      </c>
      <c r="F208" s="12">
        <f t="shared" si="56"/>
        <v>362.56999999999977</v>
      </c>
      <c r="G208" s="12">
        <f t="shared" si="57"/>
        <v>475.0999999999999</v>
      </c>
      <c r="H208" s="11">
        <v>206</v>
      </c>
      <c r="I208" s="13">
        <f t="shared" si="58"/>
        <v>1</v>
      </c>
      <c r="J208" s="11">
        <f>SUM(I$3:I208)</f>
        <v>133</v>
      </c>
      <c r="K208" s="12">
        <f t="shared" si="59"/>
        <v>64.56310679611651</v>
      </c>
      <c r="L208" s="11">
        <f t="shared" si="60"/>
        <v>0.62</v>
      </c>
      <c r="M208" s="11">
        <f t="shared" si="61"/>
        <v>0</v>
      </c>
      <c r="N208" s="11">
        <f>SUM(L$3:L208)</f>
        <v>42.915</v>
      </c>
      <c r="O208" s="11">
        <f>SUM(M$3:M208)</f>
        <v>-24.160000000000004</v>
      </c>
      <c r="P208" s="12">
        <f t="shared" si="71"/>
        <v>1.7762831125827812</v>
      </c>
      <c r="Q208" s="12">
        <f t="shared" si="62"/>
        <v>929.9220711643883</v>
      </c>
      <c r="R208" s="11">
        <v>1</v>
      </c>
      <c r="S208" s="11">
        <f t="shared" si="63"/>
        <v>0.62</v>
      </c>
      <c r="T208" s="11">
        <f t="shared" si="64"/>
        <v>0</v>
      </c>
      <c r="U208" s="16">
        <v>42044</v>
      </c>
      <c r="V208" s="11">
        <v>204.63</v>
      </c>
      <c r="W208" s="18">
        <f t="shared" si="65"/>
        <v>12.687059999999999</v>
      </c>
      <c r="X208" s="11">
        <f t="shared" si="66"/>
        <v>12.75</v>
      </c>
      <c r="Y208" s="18">
        <f t="shared" si="67"/>
        <v>637.5</v>
      </c>
      <c r="Z208" s="18">
        <f t="shared" si="68"/>
        <v>6375</v>
      </c>
      <c r="AA208" s="18">
        <f>SUM(Z$2:Z208)</f>
        <v>156750</v>
      </c>
      <c r="AB208" s="18">
        <f t="shared" si="69"/>
        <v>760.9223300970874</v>
      </c>
    </row>
    <row r="209" spans="1:28" ht="12.75">
      <c r="A209" s="11">
        <f t="shared" si="54"/>
        <v>-1.4000000000000001</v>
      </c>
      <c r="B209" s="11">
        <f t="shared" si="55"/>
        <v>-0.9800000000000001</v>
      </c>
      <c r="C209" s="11">
        <v>-0.07</v>
      </c>
      <c r="D209" s="11">
        <v>-0.0717978173463554</v>
      </c>
      <c r="E209" s="11">
        <f t="shared" si="70"/>
        <v>18.84734645119242</v>
      </c>
      <c r="F209" s="12">
        <f t="shared" si="56"/>
        <v>361.58999999999975</v>
      </c>
      <c r="G209" s="12">
        <f t="shared" si="57"/>
        <v>473.69999999999993</v>
      </c>
      <c r="H209" s="11">
        <v>207</v>
      </c>
      <c r="I209" s="13">
        <f t="shared" si="58"/>
        <v>0</v>
      </c>
      <c r="J209" s="11">
        <f>SUM(I$3:I209)</f>
        <v>133</v>
      </c>
      <c r="K209" s="12">
        <f t="shared" si="59"/>
        <v>64.25120772946859</v>
      </c>
      <c r="L209" s="11">
        <f t="shared" si="60"/>
        <v>0</v>
      </c>
      <c r="M209" s="11">
        <f t="shared" si="61"/>
        <v>-0.07</v>
      </c>
      <c r="N209" s="11">
        <f>SUM(L$3:L209)</f>
        <v>42.915</v>
      </c>
      <c r="O209" s="11">
        <f>SUM(M$3:M209)</f>
        <v>-24.230000000000004</v>
      </c>
      <c r="P209" s="12">
        <f t="shared" si="71"/>
        <v>1.7711514651258766</v>
      </c>
      <c r="Q209" s="12">
        <f t="shared" si="62"/>
        <v>920.8088348669772</v>
      </c>
      <c r="R209" s="11">
        <v>0</v>
      </c>
      <c r="S209" s="11">
        <f t="shared" si="63"/>
        <v>0</v>
      </c>
      <c r="T209" s="11">
        <f t="shared" si="64"/>
        <v>-0.07</v>
      </c>
      <c r="U209" s="16">
        <v>42047</v>
      </c>
      <c r="V209" s="11">
        <v>208.92</v>
      </c>
      <c r="W209" s="18">
        <f t="shared" si="65"/>
        <v>-1.4624400000000002</v>
      </c>
      <c r="X209" s="11">
        <f t="shared" si="66"/>
        <v>-1.5</v>
      </c>
      <c r="Y209" s="18">
        <f t="shared" si="67"/>
        <v>-75</v>
      </c>
      <c r="Z209" s="18">
        <f t="shared" si="68"/>
        <v>-750</v>
      </c>
      <c r="AA209" s="18">
        <f>SUM(Z$2:Z209)</f>
        <v>156000</v>
      </c>
      <c r="AB209" s="18">
        <f t="shared" si="69"/>
        <v>753.6231884057971</v>
      </c>
    </row>
    <row r="210" spans="1:28" ht="12.75">
      <c r="A210" s="11">
        <f t="shared" si="54"/>
        <v>2.6</v>
      </c>
      <c r="B210" s="11">
        <f t="shared" si="55"/>
        <v>1.82</v>
      </c>
      <c r="C210" s="11">
        <v>0.13</v>
      </c>
      <c r="D210" s="11">
        <v>0.18114214891791203</v>
      </c>
      <c r="E210" s="11">
        <f t="shared" si="70"/>
        <v>19.02848860011033</v>
      </c>
      <c r="F210" s="12">
        <f t="shared" si="56"/>
        <v>363.40999999999974</v>
      </c>
      <c r="G210" s="12">
        <f t="shared" si="57"/>
        <v>476.29999999999995</v>
      </c>
      <c r="H210" s="11">
        <v>208</v>
      </c>
      <c r="I210" s="13">
        <f t="shared" si="58"/>
        <v>1</v>
      </c>
      <c r="J210" s="11">
        <f>SUM(I$3:I210)</f>
        <v>134</v>
      </c>
      <c r="K210" s="12">
        <f t="shared" si="59"/>
        <v>64.42307692307693</v>
      </c>
      <c r="L210" s="11">
        <f t="shared" si="60"/>
        <v>0.13</v>
      </c>
      <c r="M210" s="11">
        <f t="shared" si="61"/>
        <v>0</v>
      </c>
      <c r="N210" s="11">
        <f>SUM(L$3:L210)</f>
        <v>43.045</v>
      </c>
      <c r="O210" s="11">
        <f>SUM(M$3:M210)</f>
        <v>-24.230000000000004</v>
      </c>
      <c r="P210" s="12">
        <f t="shared" si="71"/>
        <v>1.7765167148163432</v>
      </c>
      <c r="Q210" s="12">
        <f t="shared" si="62"/>
        <v>937.5675556615562</v>
      </c>
      <c r="R210" s="11">
        <v>0</v>
      </c>
      <c r="S210" s="11">
        <f t="shared" si="63"/>
        <v>0</v>
      </c>
      <c r="T210" s="11">
        <f t="shared" si="64"/>
        <v>0.13</v>
      </c>
      <c r="U210" s="16">
        <v>42048</v>
      </c>
      <c r="V210" s="11">
        <v>209.78</v>
      </c>
      <c r="W210" s="18">
        <f t="shared" si="65"/>
        <v>2.72714</v>
      </c>
      <c r="X210" s="11">
        <f t="shared" si="66"/>
        <v>2.75</v>
      </c>
      <c r="Y210" s="18">
        <f t="shared" si="67"/>
        <v>137.5</v>
      </c>
      <c r="Z210" s="18">
        <f t="shared" si="68"/>
        <v>1375</v>
      </c>
      <c r="AA210" s="18">
        <f>SUM(Z$2:Z210)</f>
        <v>157375</v>
      </c>
      <c r="AB210" s="18">
        <f t="shared" si="69"/>
        <v>756.6105769230769</v>
      </c>
    </row>
    <row r="211" spans="1:28" ht="12.75">
      <c r="A211" s="11">
        <f t="shared" si="54"/>
        <v>4.8</v>
      </c>
      <c r="B211" s="11">
        <f t="shared" si="55"/>
        <v>3.36</v>
      </c>
      <c r="C211" s="11">
        <v>0.24</v>
      </c>
      <c r="D211" s="11">
        <v>0.21417352815192803</v>
      </c>
      <c r="E211" s="11">
        <f t="shared" si="70"/>
        <v>19.242662128262257</v>
      </c>
      <c r="F211" s="12">
        <f t="shared" si="56"/>
        <v>366.76999999999975</v>
      </c>
      <c r="G211" s="12">
        <f t="shared" si="57"/>
        <v>481.09999999999997</v>
      </c>
      <c r="H211" s="11">
        <v>209</v>
      </c>
      <c r="I211" s="13">
        <f t="shared" si="58"/>
        <v>1</v>
      </c>
      <c r="J211" s="11">
        <f>SUM(I$3:I211)</f>
        <v>135</v>
      </c>
      <c r="K211" s="12">
        <f t="shared" si="59"/>
        <v>64.5933014354067</v>
      </c>
      <c r="L211" s="11">
        <f t="shared" si="60"/>
        <v>0.24</v>
      </c>
      <c r="M211" s="11">
        <f t="shared" si="61"/>
        <v>0</v>
      </c>
      <c r="N211" s="11">
        <f>SUM(L$3:L211)</f>
        <v>43.285000000000004</v>
      </c>
      <c r="O211" s="11">
        <f>SUM(M$3:M211)</f>
        <v>-24.230000000000004</v>
      </c>
      <c r="P211" s="12">
        <f t="shared" si="71"/>
        <v>1.7864217911679734</v>
      </c>
      <c r="Q211" s="12">
        <f t="shared" si="62"/>
        <v>969.0698255317845</v>
      </c>
      <c r="R211" s="11">
        <v>0</v>
      </c>
      <c r="S211" s="11">
        <f t="shared" si="63"/>
        <v>0</v>
      </c>
      <c r="T211" s="11">
        <f t="shared" si="64"/>
        <v>0.24</v>
      </c>
      <c r="U211" s="16">
        <v>42052</v>
      </c>
      <c r="V211" s="11">
        <v>210.11</v>
      </c>
      <c r="W211" s="18">
        <f t="shared" si="65"/>
        <v>5.0426400000000005</v>
      </c>
      <c r="X211" s="11">
        <f t="shared" si="66"/>
        <v>5</v>
      </c>
      <c r="Y211" s="18">
        <f t="shared" si="67"/>
        <v>250</v>
      </c>
      <c r="Z211" s="18">
        <f t="shared" si="68"/>
        <v>2500</v>
      </c>
      <c r="AA211" s="18">
        <f>SUM(Z$2:Z211)</f>
        <v>159875</v>
      </c>
      <c r="AB211" s="18">
        <f t="shared" si="69"/>
        <v>764.9521531100479</v>
      </c>
    </row>
    <row r="212" spans="1:28" ht="12.75">
      <c r="A212" s="11">
        <f t="shared" si="54"/>
        <v>-2.2</v>
      </c>
      <c r="B212" s="11">
        <f t="shared" si="55"/>
        <v>-1.54</v>
      </c>
      <c r="C212" s="11">
        <v>-0.11</v>
      </c>
      <c r="D212" s="19">
        <v>-0.056963827969241695</v>
      </c>
      <c r="E212" s="11">
        <f t="shared" si="70"/>
        <v>19.185698300293016</v>
      </c>
      <c r="F212" s="12">
        <f t="shared" si="56"/>
        <v>365.22999999999973</v>
      </c>
      <c r="G212" s="12">
        <f t="shared" si="57"/>
        <v>478.9</v>
      </c>
      <c r="H212" s="11">
        <v>210</v>
      </c>
      <c r="I212" s="13">
        <f t="shared" si="58"/>
        <v>0</v>
      </c>
      <c r="J212" s="11">
        <f>SUM(I$3:I212)</f>
        <v>135</v>
      </c>
      <c r="K212" s="12">
        <f t="shared" si="59"/>
        <v>64.28571428571429</v>
      </c>
      <c r="L212" s="11">
        <f t="shared" si="60"/>
        <v>0</v>
      </c>
      <c r="M212" s="11">
        <f t="shared" si="61"/>
        <v>-0.11</v>
      </c>
      <c r="N212" s="11">
        <f>SUM(L$3:L212)</f>
        <v>43.285000000000004</v>
      </c>
      <c r="O212" s="11">
        <f>SUM(M$3:M212)</f>
        <v>-24.340000000000003</v>
      </c>
      <c r="P212" s="12">
        <f t="shared" si="71"/>
        <v>1.7783483976992605</v>
      </c>
      <c r="Q212" s="12">
        <f t="shared" si="62"/>
        <v>954.146150218595</v>
      </c>
      <c r="R212" s="11">
        <v>1</v>
      </c>
      <c r="S212" s="11">
        <f t="shared" si="63"/>
        <v>-0.11</v>
      </c>
      <c r="T212" s="11">
        <f t="shared" si="64"/>
        <v>0</v>
      </c>
      <c r="U212" s="16">
        <v>42062</v>
      </c>
      <c r="V212" s="11">
        <v>210.66</v>
      </c>
      <c r="W212" s="18">
        <f t="shared" si="65"/>
        <v>-2.31726</v>
      </c>
      <c r="X212" s="11">
        <f t="shared" si="66"/>
        <v>-2.25</v>
      </c>
      <c r="Y212" s="18">
        <f t="shared" si="67"/>
        <v>-112.5</v>
      </c>
      <c r="Z212" s="18">
        <f t="shared" si="68"/>
        <v>-1125</v>
      </c>
      <c r="AA212" s="18">
        <f>SUM(Z$2:Z212)</f>
        <v>158750</v>
      </c>
      <c r="AB212" s="18">
        <f t="shared" si="69"/>
        <v>755.952380952381</v>
      </c>
    </row>
    <row r="213" spans="1:28" ht="12.75">
      <c r="A213" s="11">
        <f t="shared" si="54"/>
        <v>-5.4</v>
      </c>
      <c r="B213" s="11">
        <f t="shared" si="55"/>
        <v>-3.7800000000000002</v>
      </c>
      <c r="C213" s="11">
        <v>-0.27</v>
      </c>
      <c r="D213" s="11">
        <v>-0.341038272072754</v>
      </c>
      <c r="E213" s="11">
        <f t="shared" si="70"/>
        <v>18.84466002822026</v>
      </c>
      <c r="F213" s="12">
        <f t="shared" si="56"/>
        <v>361.44999999999976</v>
      </c>
      <c r="G213" s="12">
        <f t="shared" si="57"/>
        <v>473.5</v>
      </c>
      <c r="H213" s="11">
        <v>211</v>
      </c>
      <c r="I213" s="13">
        <f t="shared" si="58"/>
        <v>0</v>
      </c>
      <c r="J213" s="11">
        <f>SUM(I$3:I213)</f>
        <v>135</v>
      </c>
      <c r="K213" s="12">
        <f t="shared" si="59"/>
        <v>63.98104265402843</v>
      </c>
      <c r="L213" s="11">
        <f t="shared" si="60"/>
        <v>0</v>
      </c>
      <c r="M213" s="11">
        <f t="shared" si="61"/>
        <v>-0.27</v>
      </c>
      <c r="N213" s="11">
        <f>SUM(L$3:L213)</f>
        <v>43.285000000000004</v>
      </c>
      <c r="O213" s="11">
        <f>SUM(M$3:M213)</f>
        <v>-24.610000000000003</v>
      </c>
      <c r="P213" s="12">
        <f t="shared" si="71"/>
        <v>1.758837870784234</v>
      </c>
      <c r="Q213" s="12">
        <f t="shared" si="62"/>
        <v>918.0794257403321</v>
      </c>
      <c r="R213" s="11">
        <v>1</v>
      </c>
      <c r="S213" s="11">
        <f t="shared" si="63"/>
        <v>-0.27</v>
      </c>
      <c r="T213" s="11">
        <f t="shared" si="64"/>
        <v>0</v>
      </c>
      <c r="U213" s="16">
        <v>42066</v>
      </c>
      <c r="V213" s="11">
        <v>211.12</v>
      </c>
      <c r="W213" s="18">
        <f t="shared" si="65"/>
        <v>-5.70024</v>
      </c>
      <c r="X213" s="11">
        <f t="shared" si="66"/>
        <v>-5.75</v>
      </c>
      <c r="Y213" s="18">
        <f t="shared" si="67"/>
        <v>-287.5</v>
      </c>
      <c r="Z213" s="18">
        <f t="shared" si="68"/>
        <v>-2875</v>
      </c>
      <c r="AA213" s="18">
        <f>SUM(Z$2:Z213)</f>
        <v>155875</v>
      </c>
      <c r="AB213" s="18">
        <f t="shared" si="69"/>
        <v>738.7440758293839</v>
      </c>
    </row>
    <row r="214" spans="1:28" ht="12.75">
      <c r="A214" s="11">
        <f t="shared" si="54"/>
        <v>2.4</v>
      </c>
      <c r="B214" s="11">
        <f t="shared" si="55"/>
        <v>1.68</v>
      </c>
      <c r="C214" s="11">
        <v>0.12</v>
      </c>
      <c r="D214" s="11">
        <v>0.11566265060241401</v>
      </c>
      <c r="E214" s="11">
        <f t="shared" si="70"/>
        <v>18.960322678822674</v>
      </c>
      <c r="F214" s="12">
        <f t="shared" si="56"/>
        <v>363.12999999999977</v>
      </c>
      <c r="G214" s="12">
        <f t="shared" si="57"/>
        <v>475.9</v>
      </c>
      <c r="H214" s="11">
        <v>212</v>
      </c>
      <c r="I214" s="13">
        <f t="shared" si="58"/>
        <v>1</v>
      </c>
      <c r="J214" s="11">
        <f>SUM(I$3:I214)</f>
        <v>136</v>
      </c>
      <c r="K214" s="12">
        <f t="shared" si="59"/>
        <v>64.15094339622641</v>
      </c>
      <c r="L214" s="11">
        <f t="shared" si="60"/>
        <v>0.12</v>
      </c>
      <c r="M214" s="11">
        <f t="shared" si="61"/>
        <v>0</v>
      </c>
      <c r="N214" s="11">
        <f>SUM(L$3:L214)</f>
        <v>43.405</v>
      </c>
      <c r="O214" s="11">
        <f>SUM(M$3:M214)</f>
        <v>-24.610000000000003</v>
      </c>
      <c r="P214" s="12">
        <f t="shared" si="71"/>
        <v>1.7637139374238113</v>
      </c>
      <c r="Q214" s="12">
        <f t="shared" si="62"/>
        <v>933.5031600927696</v>
      </c>
      <c r="R214" s="11">
        <v>1</v>
      </c>
      <c r="S214" s="11">
        <f t="shared" si="63"/>
        <v>0.12</v>
      </c>
      <c r="T214" s="11">
        <f t="shared" si="64"/>
        <v>0</v>
      </c>
      <c r="U214" s="16">
        <v>42069</v>
      </c>
      <c r="V214" s="11">
        <v>207.5</v>
      </c>
      <c r="W214" s="18">
        <f t="shared" si="65"/>
        <v>2.49</v>
      </c>
      <c r="X214" s="11">
        <f t="shared" si="66"/>
        <v>2.5</v>
      </c>
      <c r="Y214" s="18">
        <f t="shared" si="67"/>
        <v>125</v>
      </c>
      <c r="Z214" s="18">
        <f t="shared" si="68"/>
        <v>1250</v>
      </c>
      <c r="AA214" s="18">
        <f>SUM(Z$2:Z214)</f>
        <v>157125</v>
      </c>
      <c r="AB214" s="18">
        <f t="shared" si="69"/>
        <v>741.1556603773585</v>
      </c>
    </row>
    <row r="215" spans="1:28" ht="12.75">
      <c r="A215" s="11">
        <f t="shared" si="54"/>
        <v>4.4</v>
      </c>
      <c r="B215" s="11">
        <f t="shared" si="55"/>
        <v>3.08</v>
      </c>
      <c r="C215" s="11">
        <v>0.22</v>
      </c>
      <c r="D215" s="11">
        <v>0.15123426675773402</v>
      </c>
      <c r="E215" s="11">
        <f t="shared" si="70"/>
        <v>19.111556945580407</v>
      </c>
      <c r="F215" s="12">
        <f t="shared" si="56"/>
        <v>366.20999999999975</v>
      </c>
      <c r="G215" s="12">
        <f t="shared" si="57"/>
        <v>480.29999999999995</v>
      </c>
      <c r="H215" s="11">
        <v>213</v>
      </c>
      <c r="I215" s="13">
        <f t="shared" si="58"/>
        <v>1</v>
      </c>
      <c r="J215" s="11">
        <f>SUM(I$3:I215)</f>
        <v>137</v>
      </c>
      <c r="K215" s="12">
        <f t="shared" si="59"/>
        <v>64.31924882629107</v>
      </c>
      <c r="L215" s="11">
        <f t="shared" si="60"/>
        <v>0.22</v>
      </c>
      <c r="M215" s="11">
        <f t="shared" si="61"/>
        <v>0</v>
      </c>
      <c r="N215" s="11">
        <f>SUM(L$3:L215)</f>
        <v>43.625</v>
      </c>
      <c r="O215" s="11">
        <f>SUM(M$3:M215)</f>
        <v>-24.610000000000003</v>
      </c>
      <c r="P215" s="12">
        <f t="shared" si="71"/>
        <v>1.7726533929297033</v>
      </c>
      <c r="Q215" s="12">
        <f t="shared" si="62"/>
        <v>962.2550574236268</v>
      </c>
      <c r="R215" s="11">
        <v>1</v>
      </c>
      <c r="S215" s="11">
        <f t="shared" si="63"/>
        <v>0.22</v>
      </c>
      <c r="T215" s="11">
        <f t="shared" si="64"/>
        <v>0</v>
      </c>
      <c r="U215" s="16">
        <v>42073</v>
      </c>
      <c r="V215" s="11">
        <v>204.98</v>
      </c>
      <c r="W215" s="18">
        <f t="shared" si="65"/>
        <v>4.50956</v>
      </c>
      <c r="X215" s="11">
        <f t="shared" si="66"/>
        <v>4.5</v>
      </c>
      <c r="Y215" s="18">
        <f t="shared" si="67"/>
        <v>225</v>
      </c>
      <c r="Z215" s="18">
        <f t="shared" si="68"/>
        <v>2250</v>
      </c>
      <c r="AA215" s="18">
        <f>SUM(Z$2:Z215)</f>
        <v>159375</v>
      </c>
      <c r="AB215" s="18">
        <f t="shared" si="69"/>
        <v>748.2394366197183</v>
      </c>
    </row>
    <row r="216" spans="1:28" ht="12.75">
      <c r="A216" s="11">
        <f t="shared" si="54"/>
        <v>7.4</v>
      </c>
      <c r="B216" s="11">
        <f t="shared" si="55"/>
        <v>5.18</v>
      </c>
      <c r="C216" s="11">
        <v>0.37</v>
      </c>
      <c r="D216" s="11">
        <v>0.371638141809286</v>
      </c>
      <c r="E216" s="11">
        <f t="shared" si="70"/>
        <v>19.483195087389692</v>
      </c>
      <c r="F216" s="12">
        <f t="shared" si="56"/>
        <v>371.38999999999976</v>
      </c>
      <c r="G216" s="12">
        <f t="shared" si="57"/>
        <v>487.69999999999993</v>
      </c>
      <c r="H216" s="11">
        <v>214</v>
      </c>
      <c r="I216" s="13">
        <f t="shared" si="58"/>
        <v>1</v>
      </c>
      <c r="J216" s="11">
        <f>SUM(I$3:I216)</f>
        <v>138</v>
      </c>
      <c r="K216" s="12">
        <f t="shared" si="59"/>
        <v>64.48598130841121</v>
      </c>
      <c r="L216" s="11">
        <f t="shared" si="60"/>
        <v>0.37</v>
      </c>
      <c r="M216" s="11">
        <f t="shared" si="61"/>
        <v>0</v>
      </c>
      <c r="N216" s="11">
        <f>SUM(L$3:L216)</f>
        <v>43.995</v>
      </c>
      <c r="O216" s="11">
        <f>SUM(M$3:M216)</f>
        <v>-24.610000000000003</v>
      </c>
      <c r="P216" s="12">
        <f t="shared" si="71"/>
        <v>1.7876879317350667</v>
      </c>
      <c r="Q216" s="12">
        <f t="shared" si="62"/>
        <v>1012.0998693981708</v>
      </c>
      <c r="R216" s="11">
        <v>1</v>
      </c>
      <c r="S216" s="11">
        <f t="shared" si="63"/>
        <v>0.37</v>
      </c>
      <c r="T216" s="11">
        <f t="shared" si="64"/>
        <v>0</v>
      </c>
      <c r="U216" s="16">
        <v>42074</v>
      </c>
      <c r="V216" s="11">
        <v>204.5</v>
      </c>
      <c r="W216" s="18">
        <f t="shared" si="65"/>
        <v>7.566499999999999</v>
      </c>
      <c r="X216" s="11">
        <f t="shared" si="66"/>
        <v>7.5</v>
      </c>
      <c r="Y216" s="18">
        <f t="shared" si="67"/>
        <v>375</v>
      </c>
      <c r="Z216" s="18">
        <f t="shared" si="68"/>
        <v>3750</v>
      </c>
      <c r="AA216" s="18">
        <f>SUM(Z$2:Z216)</f>
        <v>163125</v>
      </c>
      <c r="AB216" s="18">
        <f t="shared" si="69"/>
        <v>762.2663551401869</v>
      </c>
    </row>
    <row r="217" spans="1:28" ht="12.75">
      <c r="A217" s="11">
        <f t="shared" si="54"/>
        <v>13</v>
      </c>
      <c r="B217" s="11">
        <f t="shared" si="55"/>
        <v>9.1</v>
      </c>
      <c r="C217" s="11">
        <v>0.65</v>
      </c>
      <c r="D217" s="11">
        <v>0.55</v>
      </c>
      <c r="E217" s="11">
        <f t="shared" si="70"/>
        <v>20.033195087389693</v>
      </c>
      <c r="F217" s="12">
        <f t="shared" si="56"/>
        <v>380.4899999999998</v>
      </c>
      <c r="G217" s="12">
        <f t="shared" si="57"/>
        <v>500.69999999999993</v>
      </c>
      <c r="H217" s="11">
        <v>215</v>
      </c>
      <c r="I217" s="13">
        <f t="shared" si="58"/>
        <v>1</v>
      </c>
      <c r="J217" s="11">
        <f>SUM(I$3:I217)</f>
        <v>139</v>
      </c>
      <c r="K217" s="12">
        <f t="shared" si="59"/>
        <v>64.65116279069767</v>
      </c>
      <c r="L217" s="11">
        <f t="shared" si="60"/>
        <v>0.65</v>
      </c>
      <c r="M217" s="11">
        <f t="shared" si="61"/>
        <v>0</v>
      </c>
      <c r="N217" s="11">
        <f>SUM(L$3:L217)</f>
        <v>44.644999999999996</v>
      </c>
      <c r="O217" s="11">
        <f>SUM(M$3:M217)</f>
        <v>-24.610000000000003</v>
      </c>
      <c r="P217" s="12">
        <f t="shared" si="71"/>
        <v>1.814099959366111</v>
      </c>
      <c r="Q217" s="12">
        <f t="shared" si="62"/>
        <v>1104.2009575134043</v>
      </c>
      <c r="R217" s="11">
        <v>1</v>
      </c>
      <c r="S217" s="11">
        <f t="shared" si="63"/>
        <v>0.65</v>
      </c>
      <c r="T217" s="11">
        <f t="shared" si="64"/>
        <v>0</v>
      </c>
      <c r="U217" s="16">
        <v>42082</v>
      </c>
      <c r="V217" s="11">
        <v>208.57</v>
      </c>
      <c r="W217" s="18">
        <f t="shared" si="65"/>
        <v>13.557050000000002</v>
      </c>
      <c r="X217" s="11">
        <f t="shared" si="66"/>
        <v>13.5</v>
      </c>
      <c r="Y217" s="18">
        <f t="shared" si="67"/>
        <v>675</v>
      </c>
      <c r="Z217" s="18">
        <f t="shared" si="68"/>
        <v>6750</v>
      </c>
      <c r="AA217" s="18">
        <f>SUM(Z$2:Z217)</f>
        <v>169875</v>
      </c>
      <c r="AB217" s="18">
        <f t="shared" si="69"/>
        <v>790.1162790697674</v>
      </c>
    </row>
    <row r="218" spans="1:28" ht="12.75">
      <c r="A218" s="11">
        <f t="shared" si="54"/>
        <v>1</v>
      </c>
      <c r="B218" s="11">
        <f t="shared" si="55"/>
        <v>0.7000000000000001</v>
      </c>
      <c r="C218" s="11">
        <v>0.05</v>
      </c>
      <c r="D218" s="11">
        <v>0</v>
      </c>
      <c r="E218" s="11">
        <f t="shared" si="70"/>
        <v>20.033195087389693</v>
      </c>
      <c r="F218" s="12">
        <f t="shared" si="56"/>
        <v>381.18999999999977</v>
      </c>
      <c r="G218" s="12">
        <f t="shared" si="57"/>
        <v>501.69999999999993</v>
      </c>
      <c r="H218" s="11">
        <v>216</v>
      </c>
      <c r="I218" s="13">
        <f t="shared" si="58"/>
        <v>1</v>
      </c>
      <c r="J218" s="11">
        <f>SUM(I$3:I218)</f>
        <v>140</v>
      </c>
      <c r="K218" s="12">
        <f t="shared" si="59"/>
        <v>64.81481481481481</v>
      </c>
      <c r="L218" s="11">
        <f t="shared" si="60"/>
        <v>0.05</v>
      </c>
      <c r="M218" s="11">
        <f t="shared" si="61"/>
        <v>0</v>
      </c>
      <c r="N218" s="11">
        <f>SUM(L$3:L218)</f>
        <v>44.69499999999999</v>
      </c>
      <c r="O218" s="11">
        <f>SUM(M$3:M218)</f>
        <v>-24.610000000000003</v>
      </c>
      <c r="P218" s="12">
        <f t="shared" si="71"/>
        <v>1.816131653799268</v>
      </c>
      <c r="Q218" s="12">
        <f t="shared" si="62"/>
        <v>1111.930364215998</v>
      </c>
      <c r="R218" s="11">
        <v>1</v>
      </c>
      <c r="S218" s="11">
        <f t="shared" si="63"/>
        <v>0.05</v>
      </c>
      <c r="T218" s="11">
        <f t="shared" si="64"/>
        <v>0</v>
      </c>
      <c r="U218" s="16">
        <v>42083</v>
      </c>
      <c r="V218" s="11">
        <v>210.41</v>
      </c>
      <c r="W218" s="18">
        <f t="shared" si="65"/>
        <v>1.05205</v>
      </c>
      <c r="X218" s="11">
        <f t="shared" si="66"/>
        <v>1</v>
      </c>
      <c r="Y218" s="18">
        <f t="shared" si="67"/>
        <v>50</v>
      </c>
      <c r="Z218" s="18">
        <f t="shared" si="68"/>
        <v>500</v>
      </c>
      <c r="AA218" s="18">
        <f>SUM(Z$2:Z218)</f>
        <v>170375</v>
      </c>
      <c r="AB218" s="18">
        <f t="shared" si="69"/>
        <v>788.7731481481482</v>
      </c>
    </row>
    <row r="219" spans="1:29" ht="12.75">
      <c r="A219" s="11">
        <f t="shared" si="54"/>
        <v>-15</v>
      </c>
      <c r="B219" s="11">
        <f t="shared" si="55"/>
        <v>-10.5</v>
      </c>
      <c r="C219" s="11">
        <v>-0.75</v>
      </c>
      <c r="D219" s="11">
        <v>-0.39</v>
      </c>
      <c r="E219" s="11">
        <f t="shared" si="70"/>
        <v>19.643195087389692</v>
      </c>
      <c r="F219" s="12">
        <f t="shared" si="56"/>
        <v>370.68999999999977</v>
      </c>
      <c r="G219" s="12">
        <f t="shared" si="57"/>
        <v>486.69999999999993</v>
      </c>
      <c r="H219" s="11">
        <v>217</v>
      </c>
      <c r="I219" s="13">
        <f t="shared" si="58"/>
        <v>0</v>
      </c>
      <c r="J219" s="11">
        <f>SUM(I$3:I219)</f>
        <v>140</v>
      </c>
      <c r="K219" s="12">
        <f t="shared" si="59"/>
        <v>64.51612903225806</v>
      </c>
      <c r="L219" s="11">
        <f t="shared" si="60"/>
        <v>0</v>
      </c>
      <c r="M219" s="11">
        <f t="shared" si="61"/>
        <v>-0.75</v>
      </c>
      <c r="N219" s="11">
        <f>SUM(L$3:L219)</f>
        <v>44.69499999999999</v>
      </c>
      <c r="O219" s="11">
        <f>SUM(M$3:M219)</f>
        <v>-25.360000000000003</v>
      </c>
      <c r="P219" s="12">
        <f t="shared" si="71"/>
        <v>1.7624211356466872</v>
      </c>
      <c r="Q219" s="12">
        <f t="shared" si="62"/>
        <v>995.1776759733182</v>
      </c>
      <c r="R219" s="11">
        <v>1</v>
      </c>
      <c r="S219" s="11">
        <f t="shared" si="63"/>
        <v>-0.75</v>
      </c>
      <c r="T219" s="11">
        <f t="shared" si="64"/>
        <v>0</v>
      </c>
      <c r="U219" s="16">
        <v>42088</v>
      </c>
      <c r="V219" s="11">
        <v>205.76</v>
      </c>
      <c r="W219" s="18">
        <f t="shared" si="65"/>
        <v>-15.431999999999999</v>
      </c>
      <c r="X219" s="11">
        <f t="shared" si="66"/>
        <v>-15.5</v>
      </c>
      <c r="Y219" s="18">
        <f t="shared" si="67"/>
        <v>-775</v>
      </c>
      <c r="Z219" s="18">
        <f t="shared" si="68"/>
        <v>-7750</v>
      </c>
      <c r="AA219" s="18">
        <f>SUM(Z$2:Z219)</f>
        <v>162625</v>
      </c>
      <c r="AB219" s="18">
        <f t="shared" si="69"/>
        <v>749.4239631336405</v>
      </c>
      <c r="AC219" s="15" t="s">
        <v>43</v>
      </c>
    </row>
    <row r="220" spans="1:28" ht="12.75">
      <c r="A220" s="11">
        <f t="shared" si="54"/>
        <v>-2.2</v>
      </c>
      <c r="B220" s="11">
        <f t="shared" si="55"/>
        <v>-1.54</v>
      </c>
      <c r="C220" s="11">
        <v>-0.11</v>
      </c>
      <c r="D220" s="11">
        <v>-0.07</v>
      </c>
      <c r="E220" s="11">
        <f t="shared" si="70"/>
        <v>19.573195087389692</v>
      </c>
      <c r="F220" s="12">
        <f t="shared" si="56"/>
        <v>369.14999999999975</v>
      </c>
      <c r="G220" s="12">
        <f t="shared" si="57"/>
        <v>484.49999999999994</v>
      </c>
      <c r="H220" s="11">
        <v>218</v>
      </c>
      <c r="I220" s="13">
        <f t="shared" si="58"/>
        <v>0</v>
      </c>
      <c r="J220" s="11">
        <f>SUM(I$3:I220)</f>
        <v>140</v>
      </c>
      <c r="K220" s="12">
        <f t="shared" si="59"/>
        <v>64.22018348623854</v>
      </c>
      <c r="L220" s="11">
        <f t="shared" si="60"/>
        <v>0</v>
      </c>
      <c r="M220" s="11">
        <f t="shared" si="61"/>
        <v>-0.11</v>
      </c>
      <c r="N220" s="11">
        <f>SUM(L$3:L220)</f>
        <v>44.69499999999999</v>
      </c>
      <c r="O220" s="11">
        <f>SUM(M$3:M220)</f>
        <v>-25.470000000000002</v>
      </c>
      <c r="P220" s="12">
        <f t="shared" si="71"/>
        <v>1.7548095798979186</v>
      </c>
      <c r="Q220" s="12">
        <f t="shared" si="62"/>
        <v>979.8519397633291</v>
      </c>
      <c r="R220" s="11">
        <v>1</v>
      </c>
      <c r="S220" s="11">
        <f t="shared" si="63"/>
        <v>-0.11</v>
      </c>
      <c r="T220" s="11">
        <f t="shared" si="64"/>
        <v>0</v>
      </c>
      <c r="U220" s="16">
        <v>42089</v>
      </c>
      <c r="V220" s="11">
        <v>205.27</v>
      </c>
      <c r="W220" s="18">
        <f t="shared" si="65"/>
        <v>-2.2579700000000003</v>
      </c>
      <c r="X220" s="11">
        <f t="shared" si="66"/>
        <v>-2.25</v>
      </c>
      <c r="Y220" s="18">
        <f t="shared" si="67"/>
        <v>-112.5</v>
      </c>
      <c r="Z220" s="18">
        <f t="shared" si="68"/>
        <v>-1125</v>
      </c>
      <c r="AA220" s="18">
        <f>SUM(Z$2:Z220)</f>
        <v>161500</v>
      </c>
      <c r="AB220" s="18">
        <f t="shared" si="69"/>
        <v>740.8256880733945</v>
      </c>
    </row>
    <row r="221" spans="1:29" ht="12.75">
      <c r="A221" s="11">
        <f t="shared" si="54"/>
        <v>-18.400000000000002</v>
      </c>
      <c r="B221" s="11">
        <f t="shared" si="55"/>
        <v>-12.88</v>
      </c>
      <c r="C221" s="11">
        <v>-0.92</v>
      </c>
      <c r="D221" s="11">
        <v>-0.06</v>
      </c>
      <c r="E221" s="11">
        <f t="shared" si="70"/>
        <v>19.513195087389693</v>
      </c>
      <c r="F221" s="12">
        <f t="shared" si="56"/>
        <v>356.26999999999975</v>
      </c>
      <c r="G221" s="12">
        <f t="shared" si="57"/>
        <v>466.09999999999997</v>
      </c>
      <c r="H221" s="11">
        <v>219</v>
      </c>
      <c r="I221" s="13">
        <f t="shared" si="58"/>
        <v>0</v>
      </c>
      <c r="J221" s="11">
        <f>SUM(I$3:I221)</f>
        <v>140</v>
      </c>
      <c r="K221" s="12">
        <f t="shared" si="59"/>
        <v>63.926940639269404</v>
      </c>
      <c r="L221" s="11">
        <f t="shared" si="60"/>
        <v>0</v>
      </c>
      <c r="M221" s="11">
        <f t="shared" si="61"/>
        <v>-0.92</v>
      </c>
      <c r="N221" s="11">
        <f>SUM(L$3:L221)</f>
        <v>44.69499999999999</v>
      </c>
      <c r="O221" s="11">
        <f>SUM(M$3:M221)</f>
        <v>-26.390000000000004</v>
      </c>
      <c r="P221" s="12">
        <f t="shared" si="71"/>
        <v>1.6936339522546413</v>
      </c>
      <c r="Q221" s="12">
        <f t="shared" si="62"/>
        <v>853.6470099218124</v>
      </c>
      <c r="R221" s="11">
        <v>1</v>
      </c>
      <c r="S221" s="11">
        <f t="shared" si="63"/>
        <v>-0.92</v>
      </c>
      <c r="T221" s="11">
        <f t="shared" si="64"/>
        <v>0</v>
      </c>
      <c r="U221" s="16">
        <v>42094</v>
      </c>
      <c r="V221" s="11">
        <v>206.43</v>
      </c>
      <c r="W221" s="18">
        <f t="shared" si="65"/>
        <v>-18.991560000000003</v>
      </c>
      <c r="X221" s="11">
        <f t="shared" si="66"/>
        <v>-19</v>
      </c>
      <c r="Y221" s="18">
        <f t="shared" si="67"/>
        <v>-950</v>
      </c>
      <c r="Z221" s="18">
        <f t="shared" si="68"/>
        <v>-9500</v>
      </c>
      <c r="AA221" s="18">
        <f>SUM(Z$2:Z221)</f>
        <v>152000</v>
      </c>
      <c r="AB221" s="18">
        <f t="shared" si="69"/>
        <v>694.0639269406392</v>
      </c>
      <c r="AC221" s="15" t="s">
        <v>53</v>
      </c>
    </row>
    <row r="222" spans="1:28" ht="12.75">
      <c r="A222" s="11">
        <f t="shared" si="54"/>
        <v>-2.6</v>
      </c>
      <c r="B222" s="11">
        <f t="shared" si="55"/>
        <v>-1.82</v>
      </c>
      <c r="C222" s="11">
        <v>-0.13</v>
      </c>
      <c r="D222" s="11">
        <v>-0.04</v>
      </c>
      <c r="E222" s="11">
        <f t="shared" si="70"/>
        <v>19.473195087389694</v>
      </c>
      <c r="F222" s="12">
        <f t="shared" si="56"/>
        <v>354.44999999999976</v>
      </c>
      <c r="G222" s="12">
        <f t="shared" si="57"/>
        <v>463.49999999999994</v>
      </c>
      <c r="H222" s="11">
        <v>220</v>
      </c>
      <c r="I222" s="13">
        <f t="shared" si="58"/>
        <v>0</v>
      </c>
      <c r="J222" s="11">
        <f>SUM(I$3:I222)</f>
        <v>140</v>
      </c>
      <c r="K222" s="12">
        <f t="shared" si="59"/>
        <v>63.63636363636363</v>
      </c>
      <c r="L222" s="11">
        <f t="shared" si="60"/>
        <v>0</v>
      </c>
      <c r="M222" s="11">
        <f t="shared" si="61"/>
        <v>-0.13</v>
      </c>
      <c r="N222" s="11">
        <f>SUM(L$3:L222)</f>
        <v>44.69499999999999</v>
      </c>
      <c r="O222" s="11">
        <f>SUM(M$3:M222)</f>
        <v>-26.520000000000003</v>
      </c>
      <c r="P222" s="12">
        <f t="shared" si="71"/>
        <v>1.685331825037707</v>
      </c>
      <c r="Q222" s="12">
        <f t="shared" si="62"/>
        <v>838.1106343412354</v>
      </c>
      <c r="R222" s="11">
        <v>1</v>
      </c>
      <c r="S222" s="11">
        <f t="shared" si="63"/>
        <v>-0.13</v>
      </c>
      <c r="T222" s="11">
        <f t="shared" si="64"/>
        <v>0</v>
      </c>
      <c r="U222" s="16">
        <v>42095</v>
      </c>
      <c r="V222" s="11">
        <v>205.7</v>
      </c>
      <c r="W222" s="18">
        <f t="shared" si="65"/>
        <v>-2.6740999999999997</v>
      </c>
      <c r="X222" s="11">
        <f t="shared" si="66"/>
        <v>-2.75</v>
      </c>
      <c r="Y222" s="18">
        <f t="shared" si="67"/>
        <v>-137.5</v>
      </c>
      <c r="Z222" s="18">
        <f t="shared" si="68"/>
        <v>-1375</v>
      </c>
      <c r="AA222" s="18">
        <f>SUM(Z$2:Z222)</f>
        <v>150625</v>
      </c>
      <c r="AB222" s="18">
        <f t="shared" si="69"/>
        <v>684.6590909090909</v>
      </c>
    </row>
    <row r="223" spans="1:29" ht="12.75">
      <c r="A223" s="11">
        <f t="shared" si="54"/>
        <v>-13.200000000000001</v>
      </c>
      <c r="B223" s="11">
        <f t="shared" si="55"/>
        <v>-9.24</v>
      </c>
      <c r="C223" s="11">
        <v>-0.66</v>
      </c>
      <c r="D223" s="11">
        <v>-0.52</v>
      </c>
      <c r="E223" s="11">
        <f t="shared" si="70"/>
        <v>18.953195087389695</v>
      </c>
      <c r="F223" s="12">
        <f t="shared" si="56"/>
        <v>345.20999999999975</v>
      </c>
      <c r="G223" s="12">
        <f t="shared" si="57"/>
        <v>450.29999999999995</v>
      </c>
      <c r="H223" s="11">
        <v>221</v>
      </c>
      <c r="I223" s="13">
        <f t="shared" si="58"/>
        <v>0</v>
      </c>
      <c r="J223" s="11">
        <f>SUM(I$3:I223)</f>
        <v>140</v>
      </c>
      <c r="K223" s="12">
        <f t="shared" si="59"/>
        <v>63.348416289592755</v>
      </c>
      <c r="L223" s="11">
        <f t="shared" si="60"/>
        <v>0</v>
      </c>
      <c r="M223" s="11">
        <f t="shared" si="61"/>
        <v>-0.66</v>
      </c>
      <c r="N223" s="11">
        <f>SUM(L$3:L223)</f>
        <v>44.69499999999999</v>
      </c>
      <c r="O223" s="11">
        <f>SUM(M$3:M223)</f>
        <v>-27.180000000000003</v>
      </c>
      <c r="P223" s="12">
        <f t="shared" si="71"/>
        <v>1.644407652685798</v>
      </c>
      <c r="Q223" s="12">
        <f t="shared" si="62"/>
        <v>760.6692117281052</v>
      </c>
      <c r="R223" s="11">
        <v>1</v>
      </c>
      <c r="S223" s="11">
        <f t="shared" si="63"/>
        <v>-0.66</v>
      </c>
      <c r="T223" s="11">
        <f t="shared" si="64"/>
        <v>0</v>
      </c>
      <c r="U223" s="16">
        <v>42096</v>
      </c>
      <c r="V223" s="11">
        <v>206.44</v>
      </c>
      <c r="W223" s="18">
        <f t="shared" si="65"/>
        <v>-13.625040000000002</v>
      </c>
      <c r="X223" s="11">
        <f t="shared" si="66"/>
        <v>-13.75</v>
      </c>
      <c r="Y223" s="18">
        <f t="shared" si="67"/>
        <v>-687.5</v>
      </c>
      <c r="Z223" s="18">
        <f t="shared" si="68"/>
        <v>-6875</v>
      </c>
      <c r="AA223" s="18">
        <f>SUM(Z$2:Z223)</f>
        <v>143750</v>
      </c>
      <c r="AB223" s="18">
        <f t="shared" si="69"/>
        <v>650.4524886877828</v>
      </c>
      <c r="AC223" s="15" t="s">
        <v>43</v>
      </c>
    </row>
    <row r="224" spans="1:28" ht="12.75">
      <c r="A224" s="11">
        <f t="shared" si="54"/>
        <v>10.2</v>
      </c>
      <c r="B224" s="11">
        <f t="shared" si="55"/>
        <v>7.140000000000001</v>
      </c>
      <c r="C224" s="11">
        <v>0.51</v>
      </c>
      <c r="D224" s="11">
        <v>0.53</v>
      </c>
      <c r="E224" s="11">
        <f t="shared" si="70"/>
        <v>19.483195087389696</v>
      </c>
      <c r="F224" s="12">
        <f t="shared" si="56"/>
        <v>352.34999999999974</v>
      </c>
      <c r="G224" s="12">
        <f t="shared" si="57"/>
        <v>460.49999999999994</v>
      </c>
      <c r="H224" s="11">
        <v>222</v>
      </c>
      <c r="I224" s="13">
        <f t="shared" si="58"/>
        <v>1</v>
      </c>
      <c r="J224" s="11">
        <f>SUM(I$3:I224)</f>
        <v>141</v>
      </c>
      <c r="K224" s="12">
        <f t="shared" si="59"/>
        <v>63.51351351351351</v>
      </c>
      <c r="L224" s="11">
        <f t="shared" si="60"/>
        <v>0.51</v>
      </c>
      <c r="M224" s="11">
        <f t="shared" si="61"/>
        <v>0</v>
      </c>
      <c r="N224" s="11">
        <f>SUM(L$3:L224)</f>
        <v>45.20499999999999</v>
      </c>
      <c r="O224" s="11">
        <f>SUM(M$3:M224)</f>
        <v>-27.180000000000003</v>
      </c>
      <c r="P224" s="12">
        <f t="shared" si="71"/>
        <v>1.66317144959529</v>
      </c>
      <c r="Q224" s="12">
        <f t="shared" si="62"/>
        <v>814.9809934454919</v>
      </c>
      <c r="R224" s="11">
        <v>1</v>
      </c>
      <c r="S224" s="11">
        <f t="shared" si="63"/>
        <v>0.51</v>
      </c>
      <c r="T224" s="11">
        <f t="shared" si="64"/>
        <v>0</v>
      </c>
      <c r="U224" s="16">
        <v>42111</v>
      </c>
      <c r="V224" s="11">
        <v>207.95</v>
      </c>
      <c r="W224" s="18">
        <f t="shared" si="65"/>
        <v>10.605449999999998</v>
      </c>
      <c r="X224" s="11">
        <f t="shared" si="66"/>
        <v>10.5</v>
      </c>
      <c r="Y224" s="18">
        <f t="shared" si="67"/>
        <v>525</v>
      </c>
      <c r="Z224" s="18">
        <f t="shared" si="68"/>
        <v>5250</v>
      </c>
      <c r="AA224" s="18">
        <f>SUM(Z$2:Z224)</f>
        <v>149000</v>
      </c>
      <c r="AB224" s="18">
        <f t="shared" si="69"/>
        <v>671.1711711711712</v>
      </c>
    </row>
    <row r="225" spans="1:28" ht="12.75">
      <c r="A225" s="11">
        <f t="shared" si="54"/>
        <v>8</v>
      </c>
      <c r="B225" s="11">
        <f t="shared" si="55"/>
        <v>5.6000000000000005</v>
      </c>
      <c r="C225" s="11">
        <v>0.4</v>
      </c>
      <c r="D225" s="11">
        <v>0.46</v>
      </c>
      <c r="E225" s="11">
        <f t="shared" si="70"/>
        <v>19.943195087389697</v>
      </c>
      <c r="F225" s="12">
        <f t="shared" si="56"/>
        <v>357.94999999999976</v>
      </c>
      <c r="G225" s="12">
        <f t="shared" si="57"/>
        <v>468.49999999999994</v>
      </c>
      <c r="H225" s="11">
        <v>223</v>
      </c>
      <c r="I225" s="13">
        <f t="shared" si="58"/>
        <v>1</v>
      </c>
      <c r="J225" s="11">
        <f>SUM(I$3:I225)</f>
        <v>142</v>
      </c>
      <c r="K225" s="12">
        <f t="shared" si="59"/>
        <v>63.67713004484305</v>
      </c>
      <c r="L225" s="11">
        <f t="shared" si="60"/>
        <v>0.4</v>
      </c>
      <c r="M225" s="11">
        <f t="shared" si="61"/>
        <v>0</v>
      </c>
      <c r="N225" s="11">
        <f>SUM(L$3:L225)</f>
        <v>45.60499999999999</v>
      </c>
      <c r="O225" s="11">
        <f>SUM(M$3:M225)</f>
        <v>-27.180000000000003</v>
      </c>
      <c r="P225" s="12">
        <f t="shared" si="71"/>
        <v>1.6778881530537153</v>
      </c>
      <c r="Q225" s="12">
        <f t="shared" si="62"/>
        <v>860.6199290784394</v>
      </c>
      <c r="R225" s="11">
        <v>1</v>
      </c>
      <c r="S225" s="11">
        <f t="shared" si="63"/>
        <v>0.4</v>
      </c>
      <c r="T225" s="11">
        <f t="shared" si="64"/>
        <v>0</v>
      </c>
      <c r="U225" s="16">
        <v>42124</v>
      </c>
      <c r="V225" s="11">
        <v>208.46</v>
      </c>
      <c r="W225" s="18">
        <f t="shared" si="65"/>
        <v>8.338400000000002</v>
      </c>
      <c r="X225" s="11">
        <f t="shared" si="66"/>
        <v>8.25</v>
      </c>
      <c r="Y225" s="18">
        <f t="shared" si="67"/>
        <v>412.5</v>
      </c>
      <c r="Z225" s="18">
        <f t="shared" si="68"/>
        <v>4125</v>
      </c>
      <c r="AA225" s="18">
        <f>SUM(Z$2:Z225)</f>
        <v>153125</v>
      </c>
      <c r="AB225" s="18">
        <f t="shared" si="69"/>
        <v>686.6591928251121</v>
      </c>
    </row>
    <row r="226" spans="1:28" ht="12.75">
      <c r="A226" s="11">
        <f t="shared" si="54"/>
        <v>5</v>
      </c>
      <c r="B226" s="11">
        <f t="shared" si="55"/>
        <v>3.5</v>
      </c>
      <c r="C226" s="11">
        <v>0.25</v>
      </c>
      <c r="D226" s="11">
        <v>0.23</v>
      </c>
      <c r="E226" s="11">
        <f t="shared" si="70"/>
        <v>20.173195087389697</v>
      </c>
      <c r="F226" s="12">
        <f t="shared" si="56"/>
        <v>361.44999999999976</v>
      </c>
      <c r="G226" s="12">
        <f t="shared" si="57"/>
        <v>473.49999999999994</v>
      </c>
      <c r="H226" s="11">
        <v>224</v>
      </c>
      <c r="I226" s="13">
        <f t="shared" si="58"/>
        <v>1</v>
      </c>
      <c r="J226" s="11">
        <f>SUM(I$3:I226)</f>
        <v>143</v>
      </c>
      <c r="K226" s="12">
        <f t="shared" si="59"/>
        <v>63.83928571428571</v>
      </c>
      <c r="L226" s="11">
        <f t="shared" si="60"/>
        <v>0.25</v>
      </c>
      <c r="M226" s="11">
        <f t="shared" si="61"/>
        <v>0</v>
      </c>
      <c r="N226" s="11">
        <f>SUM(L$3:L226)</f>
        <v>45.85499999999999</v>
      </c>
      <c r="O226" s="11">
        <f>SUM(M$3:M226)</f>
        <v>-27.180000000000003</v>
      </c>
      <c r="P226" s="12">
        <f t="shared" si="71"/>
        <v>1.6870860927152311</v>
      </c>
      <c r="Q226" s="12">
        <f t="shared" si="62"/>
        <v>890.7416265961848</v>
      </c>
      <c r="R226" s="11">
        <v>1</v>
      </c>
      <c r="S226" s="11">
        <f t="shared" si="63"/>
        <v>0.25</v>
      </c>
      <c r="T226" s="11">
        <f t="shared" si="64"/>
        <v>0</v>
      </c>
      <c r="U226" s="16">
        <v>42136</v>
      </c>
      <c r="V226" s="11">
        <v>209.98</v>
      </c>
      <c r="W226" s="18">
        <f t="shared" si="65"/>
        <v>5.249499999999999</v>
      </c>
      <c r="X226" s="11">
        <f t="shared" si="66"/>
        <v>5.25</v>
      </c>
      <c r="Y226" s="18">
        <f t="shared" si="67"/>
        <v>262.5</v>
      </c>
      <c r="Z226" s="18">
        <f t="shared" si="68"/>
        <v>2625</v>
      </c>
      <c r="AA226" s="18">
        <f>SUM(Z$2:Z226)</f>
        <v>155750</v>
      </c>
      <c r="AB226" s="18">
        <f t="shared" si="69"/>
        <v>695.3125</v>
      </c>
    </row>
    <row r="227" spans="1:28" ht="12.75">
      <c r="A227" s="11">
        <f t="shared" si="54"/>
        <v>-1.2</v>
      </c>
      <c r="B227" s="11">
        <f t="shared" si="55"/>
        <v>-0.84</v>
      </c>
      <c r="C227" s="11">
        <v>-0.06</v>
      </c>
      <c r="D227" s="11">
        <v>-0.07</v>
      </c>
      <c r="E227" s="11">
        <f t="shared" si="70"/>
        <v>20.103195087389697</v>
      </c>
      <c r="F227" s="12">
        <f t="shared" si="56"/>
        <v>360.6099999999998</v>
      </c>
      <c r="G227" s="12">
        <f t="shared" si="57"/>
        <v>472.29999999999995</v>
      </c>
      <c r="H227" s="11">
        <v>225</v>
      </c>
      <c r="I227" s="13">
        <f t="shared" si="58"/>
        <v>0</v>
      </c>
      <c r="J227" s="11">
        <f>SUM(I$3:I227)</f>
        <v>143</v>
      </c>
      <c r="K227" s="12">
        <f t="shared" si="59"/>
        <v>63.55555555555556</v>
      </c>
      <c r="L227" s="11">
        <f t="shared" si="60"/>
        <v>0</v>
      </c>
      <c r="M227" s="11">
        <f t="shared" si="61"/>
        <v>-0.06</v>
      </c>
      <c r="N227" s="11">
        <f>SUM(L$3:L227)</f>
        <v>45.85499999999999</v>
      </c>
      <c r="O227" s="11">
        <f>SUM(M$3:M227)</f>
        <v>-27.240000000000002</v>
      </c>
      <c r="P227" s="12">
        <f t="shared" si="71"/>
        <v>1.683370044052863</v>
      </c>
      <c r="Q227" s="12">
        <f t="shared" si="62"/>
        <v>883.2593969327769</v>
      </c>
      <c r="R227" s="11">
        <v>1</v>
      </c>
      <c r="S227" s="11">
        <f t="shared" si="63"/>
        <v>-0.06</v>
      </c>
      <c r="T227" s="11">
        <f t="shared" si="64"/>
        <v>0</v>
      </c>
      <c r="U227" s="16">
        <v>42142</v>
      </c>
      <c r="V227" s="11">
        <v>213.1</v>
      </c>
      <c r="W227" s="18">
        <f t="shared" si="65"/>
        <v>-1.2786</v>
      </c>
      <c r="X227" s="11">
        <f t="shared" si="66"/>
        <v>-1.25</v>
      </c>
      <c r="Y227" s="18">
        <f t="shared" si="67"/>
        <v>-62.5</v>
      </c>
      <c r="Z227" s="18">
        <f t="shared" si="68"/>
        <v>-625</v>
      </c>
      <c r="AA227" s="18">
        <f>SUM(Z$2:Z227)</f>
        <v>155125</v>
      </c>
      <c r="AB227" s="18">
        <f t="shared" si="69"/>
        <v>689.4444444444445</v>
      </c>
    </row>
    <row r="228" spans="1:28" ht="12.75">
      <c r="A228" s="11">
        <f t="shared" si="54"/>
        <v>2</v>
      </c>
      <c r="B228" s="11">
        <f t="shared" si="55"/>
        <v>1.4000000000000001</v>
      </c>
      <c r="C228" s="11">
        <v>0.1</v>
      </c>
      <c r="D228" s="11">
        <v>0.26</v>
      </c>
      <c r="E228" s="11">
        <f t="shared" si="70"/>
        <v>20.3631950873897</v>
      </c>
      <c r="F228" s="12">
        <f t="shared" si="56"/>
        <v>362.00999999999976</v>
      </c>
      <c r="G228" s="12">
        <f t="shared" si="57"/>
        <v>474.29999999999995</v>
      </c>
      <c r="H228" s="11">
        <v>226</v>
      </c>
      <c r="I228" s="13">
        <f t="shared" si="58"/>
        <v>1</v>
      </c>
      <c r="J228" s="11">
        <f>SUM(I$3:I228)</f>
        <v>144</v>
      </c>
      <c r="K228" s="12">
        <f t="shared" si="59"/>
        <v>63.716814159292035</v>
      </c>
      <c r="L228" s="11">
        <f t="shared" si="60"/>
        <v>0.1</v>
      </c>
      <c r="M228" s="11">
        <f t="shared" si="61"/>
        <v>0</v>
      </c>
      <c r="N228" s="11">
        <f>SUM(L$3:L228)</f>
        <v>45.95499999999999</v>
      </c>
      <c r="O228" s="11">
        <f>SUM(M$3:M228)</f>
        <v>-27.240000000000002</v>
      </c>
      <c r="P228" s="12">
        <f t="shared" si="71"/>
        <v>1.6870411160058734</v>
      </c>
      <c r="Q228" s="12">
        <f t="shared" si="62"/>
        <v>895.6250284898358</v>
      </c>
      <c r="R228" s="11">
        <v>1</v>
      </c>
      <c r="S228" s="11">
        <f t="shared" si="63"/>
        <v>0.1</v>
      </c>
      <c r="T228" s="11">
        <f t="shared" si="64"/>
        <v>0</v>
      </c>
      <c r="U228" s="16">
        <v>42150</v>
      </c>
      <c r="V228" s="11">
        <v>210.7</v>
      </c>
      <c r="W228" s="18">
        <f t="shared" si="65"/>
        <v>2.1069999999999998</v>
      </c>
      <c r="X228" s="11">
        <f t="shared" si="66"/>
        <v>2</v>
      </c>
      <c r="Y228" s="18">
        <f t="shared" si="67"/>
        <v>100</v>
      </c>
      <c r="Z228" s="18">
        <f t="shared" si="68"/>
        <v>1000</v>
      </c>
      <c r="AA228" s="18">
        <f>SUM(Z$2:Z228)</f>
        <v>156125</v>
      </c>
      <c r="AB228" s="18">
        <f t="shared" si="69"/>
        <v>690.8185840707964</v>
      </c>
    </row>
    <row r="229" spans="1:28" ht="12.75">
      <c r="A229" s="11">
        <f t="shared" si="54"/>
        <v>6.2</v>
      </c>
      <c r="B229" s="11">
        <f t="shared" si="55"/>
        <v>4.34</v>
      </c>
      <c r="C229" s="11">
        <v>0.31</v>
      </c>
      <c r="D229" s="11">
        <v>0.38</v>
      </c>
      <c r="E229" s="11">
        <f t="shared" si="70"/>
        <v>20.743195087389697</v>
      </c>
      <c r="F229" s="12">
        <f t="shared" si="56"/>
        <v>366.34999999999974</v>
      </c>
      <c r="G229" s="12">
        <f t="shared" si="57"/>
        <v>480.49999999999994</v>
      </c>
      <c r="H229" s="11">
        <v>227</v>
      </c>
      <c r="I229" s="13">
        <f t="shared" si="58"/>
        <v>1</v>
      </c>
      <c r="J229" s="11">
        <f>SUM(I$3:I229)</f>
        <v>145</v>
      </c>
      <c r="K229" s="12">
        <f t="shared" si="59"/>
        <v>63.87665198237885</v>
      </c>
      <c r="L229" s="11">
        <f t="shared" si="60"/>
        <v>0.31</v>
      </c>
      <c r="M229" s="11">
        <f t="shared" si="61"/>
        <v>0</v>
      </c>
      <c r="N229" s="11">
        <f>SUM(L$3:L229)</f>
        <v>46.26499999999999</v>
      </c>
      <c r="O229" s="11">
        <f>SUM(M$3:M229)</f>
        <v>-27.240000000000002</v>
      </c>
      <c r="P229" s="12">
        <f t="shared" si="71"/>
        <v>1.6984214390602053</v>
      </c>
      <c r="Q229" s="12">
        <f t="shared" si="62"/>
        <v>934.4951547262948</v>
      </c>
      <c r="R229" s="11">
        <v>1</v>
      </c>
      <c r="S229" s="11">
        <f t="shared" si="63"/>
        <v>0.31</v>
      </c>
      <c r="T229" s="11">
        <f t="shared" si="64"/>
        <v>0</v>
      </c>
      <c r="U229" s="16">
        <v>42153</v>
      </c>
      <c r="V229" s="11">
        <v>211.14</v>
      </c>
      <c r="W229" s="18">
        <f t="shared" si="65"/>
        <v>6.5453399999999995</v>
      </c>
      <c r="X229" s="11">
        <f t="shared" si="66"/>
        <v>6.5</v>
      </c>
      <c r="Y229" s="18">
        <f t="shared" si="67"/>
        <v>325</v>
      </c>
      <c r="Z229" s="18">
        <f t="shared" si="68"/>
        <v>3250</v>
      </c>
      <c r="AA229" s="18">
        <f>SUM(Z$2:Z229)</f>
        <v>159375</v>
      </c>
      <c r="AB229" s="18">
        <f t="shared" si="69"/>
        <v>702.0925110132158</v>
      </c>
    </row>
    <row r="230" spans="1:29" ht="12.75">
      <c r="A230" s="11">
        <f t="shared" si="54"/>
        <v>-10.600000000000001</v>
      </c>
      <c r="B230" s="11">
        <f t="shared" si="55"/>
        <v>-7.42</v>
      </c>
      <c r="C230" s="11">
        <v>-0.53</v>
      </c>
      <c r="D230" s="11">
        <v>-0.09</v>
      </c>
      <c r="E230" s="11">
        <f t="shared" si="70"/>
        <v>20.653195087389697</v>
      </c>
      <c r="F230" s="12">
        <f t="shared" si="56"/>
        <v>358.9299999999997</v>
      </c>
      <c r="G230" s="12">
        <f t="shared" si="57"/>
        <v>469.8999999999999</v>
      </c>
      <c r="H230" s="11">
        <v>228</v>
      </c>
      <c r="I230" s="13">
        <f t="shared" si="58"/>
        <v>0</v>
      </c>
      <c r="J230" s="11">
        <f>SUM(I$3:I230)</f>
        <v>145</v>
      </c>
      <c r="K230" s="12">
        <f t="shared" si="59"/>
        <v>63.59649122807017</v>
      </c>
      <c r="L230" s="11">
        <f t="shared" si="60"/>
        <v>0</v>
      </c>
      <c r="M230" s="11">
        <f t="shared" si="61"/>
        <v>-0.53</v>
      </c>
      <c r="N230" s="11">
        <f>SUM(L$3:L230)</f>
        <v>46.26499999999999</v>
      </c>
      <c r="O230" s="11">
        <f>SUM(M$3:M230)</f>
        <v>-27.770000000000003</v>
      </c>
      <c r="P230" s="12">
        <f t="shared" si="71"/>
        <v>1.6660064818149078</v>
      </c>
      <c r="Q230" s="12">
        <f t="shared" si="62"/>
        <v>865.1556142456037</v>
      </c>
      <c r="R230" s="11">
        <v>1</v>
      </c>
      <c r="S230" s="11">
        <f t="shared" si="63"/>
        <v>-0.53</v>
      </c>
      <c r="T230" s="11">
        <f t="shared" si="64"/>
        <v>0</v>
      </c>
      <c r="U230" s="16">
        <v>42159</v>
      </c>
      <c r="V230" s="11">
        <v>210.13</v>
      </c>
      <c r="W230" s="18">
        <f t="shared" si="65"/>
        <v>-11.13689</v>
      </c>
      <c r="X230" s="11">
        <f t="shared" si="66"/>
        <v>-11.25</v>
      </c>
      <c r="Y230" s="18">
        <f t="shared" si="67"/>
        <v>-562.5</v>
      </c>
      <c r="Z230" s="18">
        <f t="shared" si="68"/>
        <v>-5625</v>
      </c>
      <c r="AA230" s="18">
        <f>SUM(Z$2:Z230)</f>
        <v>153750</v>
      </c>
      <c r="AB230" s="18">
        <f t="shared" si="69"/>
        <v>674.3421052631579</v>
      </c>
      <c r="AC230" s="15" t="s">
        <v>54</v>
      </c>
    </row>
    <row r="231" spans="1:28" ht="12.75">
      <c r="A231" s="11">
        <f t="shared" si="54"/>
        <v>-2</v>
      </c>
      <c r="B231" s="11">
        <f t="shared" si="55"/>
        <v>-1.4000000000000001</v>
      </c>
      <c r="C231" s="11">
        <v>-0.1</v>
      </c>
      <c r="D231" s="11">
        <v>-0.06</v>
      </c>
      <c r="E231" s="11">
        <f t="shared" si="70"/>
        <v>20.5931950873897</v>
      </c>
      <c r="F231" s="12">
        <f t="shared" si="56"/>
        <v>357.52999999999975</v>
      </c>
      <c r="G231" s="12">
        <f t="shared" si="57"/>
        <v>467.8999999999999</v>
      </c>
      <c r="H231" s="11">
        <v>229</v>
      </c>
      <c r="I231" s="13">
        <f t="shared" si="58"/>
        <v>0</v>
      </c>
      <c r="J231" s="11">
        <f>SUM(I$3:I231)</f>
        <v>145</v>
      </c>
      <c r="K231" s="12">
        <f t="shared" si="59"/>
        <v>63.31877729257642</v>
      </c>
      <c r="L231" s="11">
        <f t="shared" si="60"/>
        <v>0</v>
      </c>
      <c r="M231" s="11">
        <f t="shared" si="61"/>
        <v>-0.1</v>
      </c>
      <c r="N231" s="11">
        <f>SUM(L$3:L231)</f>
        <v>46.26499999999999</v>
      </c>
      <c r="O231" s="11">
        <f>SUM(M$3:M231)</f>
        <v>-27.870000000000005</v>
      </c>
      <c r="P231" s="12">
        <f t="shared" si="71"/>
        <v>1.660028704700394</v>
      </c>
      <c r="Q231" s="12">
        <f t="shared" si="62"/>
        <v>853.0434356461652</v>
      </c>
      <c r="R231" s="11">
        <v>1</v>
      </c>
      <c r="S231" s="11">
        <f t="shared" si="63"/>
        <v>-0.1</v>
      </c>
      <c r="T231" s="11">
        <f t="shared" si="64"/>
        <v>0</v>
      </c>
      <c r="U231" s="16">
        <v>42160</v>
      </c>
      <c r="V231" s="11">
        <v>209.77</v>
      </c>
      <c r="W231" s="18">
        <f t="shared" si="65"/>
        <v>-2.0977000000000006</v>
      </c>
      <c r="X231" s="11">
        <f t="shared" si="66"/>
        <v>-2</v>
      </c>
      <c r="Y231" s="18">
        <f t="shared" si="67"/>
        <v>-100</v>
      </c>
      <c r="Z231" s="18">
        <f t="shared" si="68"/>
        <v>-1000</v>
      </c>
      <c r="AA231" s="18">
        <f>SUM(Z$2:Z231)</f>
        <v>152750</v>
      </c>
      <c r="AB231" s="18">
        <f t="shared" si="69"/>
        <v>667.0305676855895</v>
      </c>
    </row>
    <row r="232" spans="1:28" ht="12.75">
      <c r="A232" s="11">
        <f t="shared" si="54"/>
        <v>0</v>
      </c>
      <c r="B232" s="11">
        <f t="shared" si="55"/>
        <v>0</v>
      </c>
      <c r="C232" s="11">
        <v>0</v>
      </c>
      <c r="D232" s="11">
        <v>0.01</v>
      </c>
      <c r="E232" s="11">
        <f t="shared" si="70"/>
        <v>20.6031950873897</v>
      </c>
      <c r="F232" s="12">
        <f t="shared" si="56"/>
        <v>357.52999999999975</v>
      </c>
      <c r="G232" s="12">
        <f t="shared" si="57"/>
        <v>467.8999999999999</v>
      </c>
      <c r="H232" s="11">
        <v>230</v>
      </c>
      <c r="I232" s="13">
        <f t="shared" si="58"/>
        <v>1</v>
      </c>
      <c r="J232" s="11">
        <f>SUM(I$3:I232)</f>
        <v>146</v>
      </c>
      <c r="K232" s="12">
        <f t="shared" si="59"/>
        <v>63.47826086956522</v>
      </c>
      <c r="L232" s="11">
        <f t="shared" si="60"/>
        <v>0</v>
      </c>
      <c r="M232" s="11">
        <f t="shared" si="61"/>
        <v>0</v>
      </c>
      <c r="N232" s="11">
        <f>SUM(L$3:L232)</f>
        <v>46.26499999999999</v>
      </c>
      <c r="O232" s="11">
        <f>SUM(M$3:M232)</f>
        <v>-27.870000000000005</v>
      </c>
      <c r="P232" s="12">
        <f t="shared" si="71"/>
        <v>1.660028704700394</v>
      </c>
      <c r="Q232" s="12">
        <f t="shared" si="62"/>
        <v>853.0434356461652</v>
      </c>
      <c r="R232" s="11">
        <v>1</v>
      </c>
      <c r="S232" s="11">
        <f t="shared" si="63"/>
        <v>0</v>
      </c>
      <c r="T232" s="11">
        <f t="shared" si="64"/>
        <v>0</v>
      </c>
      <c r="U232" s="16">
        <v>42163</v>
      </c>
      <c r="V232" s="11">
        <v>208.48</v>
      </c>
      <c r="W232" s="18">
        <f t="shared" si="65"/>
        <v>0</v>
      </c>
      <c r="X232" s="11">
        <f t="shared" si="66"/>
        <v>0</v>
      </c>
      <c r="Y232" s="18">
        <f t="shared" si="67"/>
        <v>0</v>
      </c>
      <c r="Z232" s="18">
        <f t="shared" si="68"/>
        <v>0</v>
      </c>
      <c r="AA232" s="18">
        <f>SUM(Z$2:Z232)</f>
        <v>152750</v>
      </c>
      <c r="AB232" s="18">
        <f t="shared" si="69"/>
        <v>664.1304347826087</v>
      </c>
    </row>
    <row r="233" spans="1:29" ht="12.75">
      <c r="A233" s="11">
        <f t="shared" si="54"/>
        <v>-11.200000000000001</v>
      </c>
      <c r="B233" s="11">
        <f t="shared" si="55"/>
        <v>-7.840000000000001</v>
      </c>
      <c r="C233" s="11">
        <v>-0.56</v>
      </c>
      <c r="D233" s="11">
        <v>-0.09</v>
      </c>
      <c r="E233" s="11">
        <f t="shared" si="70"/>
        <v>20.5131950873897</v>
      </c>
      <c r="F233" s="12">
        <f t="shared" si="56"/>
        <v>349.68999999999977</v>
      </c>
      <c r="G233" s="12">
        <f t="shared" si="57"/>
        <v>456.69999999999993</v>
      </c>
      <c r="H233" s="11">
        <v>231</v>
      </c>
      <c r="I233" s="13">
        <f t="shared" si="58"/>
        <v>0</v>
      </c>
      <c r="J233" s="11">
        <f>SUM(I$3:I233)</f>
        <v>146</v>
      </c>
      <c r="K233" s="12">
        <f t="shared" si="59"/>
        <v>63.20346320346321</v>
      </c>
      <c r="L233" s="11">
        <f t="shared" si="60"/>
        <v>0</v>
      </c>
      <c r="M233" s="11">
        <f t="shared" si="61"/>
        <v>-0.56</v>
      </c>
      <c r="N233" s="11">
        <f>SUM(L$3:L233)</f>
        <v>46.26499999999999</v>
      </c>
      <c r="O233" s="11">
        <f>SUM(M$3:M233)</f>
        <v>-28.430000000000003</v>
      </c>
      <c r="P233" s="12">
        <f t="shared" si="71"/>
        <v>1.6273302849103055</v>
      </c>
      <c r="Q233" s="12">
        <f t="shared" si="62"/>
        <v>786.1648302915058</v>
      </c>
      <c r="R233" s="11">
        <v>1</v>
      </c>
      <c r="S233" s="11">
        <f t="shared" si="63"/>
        <v>-0.56</v>
      </c>
      <c r="T233" s="11">
        <f t="shared" si="64"/>
        <v>0</v>
      </c>
      <c r="U233" s="16">
        <v>42170</v>
      </c>
      <c r="V233" s="11">
        <v>209.11</v>
      </c>
      <c r="W233" s="18">
        <f t="shared" si="65"/>
        <v>-11.71016</v>
      </c>
      <c r="X233" s="11">
        <f t="shared" si="66"/>
        <v>-11.75</v>
      </c>
      <c r="Y233" s="18">
        <f t="shared" si="67"/>
        <v>-587.5</v>
      </c>
      <c r="Z233" s="18">
        <f t="shared" si="68"/>
        <v>-5875</v>
      </c>
      <c r="AA233" s="18">
        <f>SUM(Z$2:Z233)</f>
        <v>146875</v>
      </c>
      <c r="AB233" s="18">
        <f t="shared" si="69"/>
        <v>635.8225108225108</v>
      </c>
      <c r="AC233" s="15" t="s">
        <v>55</v>
      </c>
    </row>
    <row r="234" spans="1:28" ht="12.75">
      <c r="A234" s="11">
        <f t="shared" si="54"/>
        <v>6.000000000000001</v>
      </c>
      <c r="B234" s="11">
        <f t="shared" si="55"/>
        <v>4.200000000000001</v>
      </c>
      <c r="C234" s="11">
        <v>0.30000000000000004</v>
      </c>
      <c r="D234" s="11">
        <v>0.91</v>
      </c>
      <c r="E234" s="11">
        <f t="shared" si="70"/>
        <v>21.4231950873897</v>
      </c>
      <c r="F234" s="12">
        <f t="shared" si="56"/>
        <v>353.88999999999976</v>
      </c>
      <c r="G234" s="12">
        <f t="shared" si="57"/>
        <v>462.69999999999993</v>
      </c>
      <c r="H234" s="11">
        <v>232</v>
      </c>
      <c r="I234" s="13">
        <f t="shared" si="58"/>
        <v>1</v>
      </c>
      <c r="J234" s="11">
        <f>SUM(I$3:I234)</f>
        <v>147</v>
      </c>
      <c r="K234" s="12">
        <f t="shared" si="59"/>
        <v>63.36206896551724</v>
      </c>
      <c r="L234" s="11">
        <f t="shared" si="60"/>
        <v>0.30000000000000004</v>
      </c>
      <c r="M234" s="11">
        <f t="shared" si="61"/>
        <v>0</v>
      </c>
      <c r="N234" s="11">
        <f>SUM(L$3:L234)</f>
        <v>46.56499999999999</v>
      </c>
      <c r="O234" s="11">
        <f>SUM(M$3:M234)</f>
        <v>-28.430000000000003</v>
      </c>
      <c r="P234" s="12">
        <f t="shared" si="71"/>
        <v>1.6378825184664083</v>
      </c>
      <c r="Q234" s="12">
        <f t="shared" si="62"/>
        <v>819.1837531637491</v>
      </c>
      <c r="R234" s="11">
        <v>1</v>
      </c>
      <c r="S234" s="11">
        <f t="shared" si="63"/>
        <v>0.30000000000000004</v>
      </c>
      <c r="T234" s="11">
        <f t="shared" si="64"/>
        <v>0</v>
      </c>
      <c r="U234" s="16">
        <v>42172</v>
      </c>
      <c r="V234" s="11">
        <v>209.57</v>
      </c>
      <c r="W234" s="18">
        <f t="shared" si="65"/>
        <v>6.287100000000001</v>
      </c>
      <c r="X234" s="11">
        <f t="shared" si="66"/>
        <v>6.25</v>
      </c>
      <c r="Y234" s="18">
        <f t="shared" si="67"/>
        <v>312.5</v>
      </c>
      <c r="Z234" s="18">
        <f t="shared" si="68"/>
        <v>3125</v>
      </c>
      <c r="AA234" s="18">
        <f>SUM(Z$2:Z234)</f>
        <v>150000</v>
      </c>
      <c r="AB234" s="18">
        <f t="shared" si="69"/>
        <v>646.551724137931</v>
      </c>
    </row>
    <row r="235" spans="1:28" ht="12.75">
      <c r="A235" s="11">
        <f t="shared" si="54"/>
        <v>3.2</v>
      </c>
      <c r="B235" s="11">
        <f t="shared" si="55"/>
        <v>2.24</v>
      </c>
      <c r="C235" s="11">
        <v>0.16</v>
      </c>
      <c r="D235" s="11">
        <v>0.2</v>
      </c>
      <c r="E235" s="11">
        <f t="shared" si="70"/>
        <v>21.6231950873897</v>
      </c>
      <c r="F235" s="12">
        <f t="shared" si="56"/>
        <v>356.12999999999977</v>
      </c>
      <c r="G235" s="12">
        <f t="shared" si="57"/>
        <v>465.8999999999999</v>
      </c>
      <c r="H235" s="11">
        <v>233</v>
      </c>
      <c r="I235" s="13">
        <f t="shared" si="58"/>
        <v>1</v>
      </c>
      <c r="J235" s="11">
        <f>SUM(I$3:I235)</f>
        <v>148</v>
      </c>
      <c r="K235" s="12">
        <f t="shared" si="59"/>
        <v>63.519313304721024</v>
      </c>
      <c r="L235" s="11">
        <f t="shared" si="60"/>
        <v>0.16</v>
      </c>
      <c r="M235" s="11">
        <f t="shared" si="61"/>
        <v>0</v>
      </c>
      <c r="N235" s="11">
        <f>SUM(L$3:L235)</f>
        <v>46.72499999999999</v>
      </c>
      <c r="O235" s="11">
        <f>SUM(M$3:M235)</f>
        <v>-28.430000000000003</v>
      </c>
      <c r="P235" s="12">
        <f t="shared" si="71"/>
        <v>1.6435103763629961</v>
      </c>
      <c r="Q235" s="12">
        <f t="shared" si="62"/>
        <v>837.5334692346171</v>
      </c>
      <c r="R235" s="11">
        <v>1</v>
      </c>
      <c r="S235" s="11">
        <f t="shared" si="63"/>
        <v>0.16</v>
      </c>
      <c r="T235" s="11">
        <f t="shared" si="64"/>
        <v>0</v>
      </c>
      <c r="U235" s="16">
        <v>42180</v>
      </c>
      <c r="V235" s="11">
        <v>209.86</v>
      </c>
      <c r="W235" s="18">
        <f t="shared" si="65"/>
        <v>3.3577600000000007</v>
      </c>
      <c r="X235" s="11">
        <f t="shared" si="66"/>
        <v>3.25</v>
      </c>
      <c r="Y235" s="18">
        <f t="shared" si="67"/>
        <v>162.5</v>
      </c>
      <c r="Z235" s="18">
        <f t="shared" si="68"/>
        <v>1625</v>
      </c>
      <c r="AA235" s="18">
        <f>SUM(Z$2:Z235)</f>
        <v>151625</v>
      </c>
      <c r="AB235" s="18">
        <f t="shared" si="69"/>
        <v>650.7510729613734</v>
      </c>
    </row>
    <row r="236" spans="1:29" ht="12.75">
      <c r="A236" s="11">
        <f t="shared" si="54"/>
        <v>-33.4</v>
      </c>
      <c r="B236" s="11">
        <f t="shared" si="55"/>
        <v>-23.38</v>
      </c>
      <c r="C236" s="11">
        <v>-1.67</v>
      </c>
      <c r="D236" s="11">
        <v>-0.84</v>
      </c>
      <c r="E236" s="11">
        <f t="shared" si="70"/>
        <v>20.7831950873897</v>
      </c>
      <c r="F236" s="12">
        <f t="shared" si="56"/>
        <v>332.7499999999998</v>
      </c>
      <c r="G236" s="12">
        <f t="shared" si="57"/>
        <v>432.49999999999994</v>
      </c>
      <c r="H236" s="11">
        <v>234</v>
      </c>
      <c r="I236" s="13">
        <f t="shared" si="58"/>
        <v>0</v>
      </c>
      <c r="J236" s="11">
        <f>SUM(I$3:I236)</f>
        <v>148</v>
      </c>
      <c r="K236" s="12">
        <f t="shared" si="59"/>
        <v>63.24786324786324</v>
      </c>
      <c r="L236" s="11">
        <f t="shared" si="60"/>
        <v>0</v>
      </c>
      <c r="M236" s="11">
        <f t="shared" si="61"/>
        <v>-1.67</v>
      </c>
      <c r="N236" s="11">
        <f>SUM(L$3:L236)</f>
        <v>46.72499999999999</v>
      </c>
      <c r="O236" s="11">
        <f>SUM(M$3:M236)</f>
        <v>-30.1</v>
      </c>
      <c r="P236" s="12">
        <f t="shared" si="71"/>
        <v>1.5523255813953483</v>
      </c>
      <c r="Q236" s="12">
        <f t="shared" si="62"/>
        <v>641.7181441275636</v>
      </c>
      <c r="R236" s="11">
        <v>1</v>
      </c>
      <c r="S236" s="11">
        <f t="shared" si="63"/>
        <v>-1.67</v>
      </c>
      <c r="T236" s="11">
        <f t="shared" si="64"/>
        <v>0</v>
      </c>
      <c r="U236" s="16">
        <v>42181</v>
      </c>
      <c r="V236" s="11">
        <v>209.82</v>
      </c>
      <c r="W236" s="18">
        <f t="shared" si="65"/>
        <v>-35.039939999999994</v>
      </c>
      <c r="X236" s="11">
        <f t="shared" si="66"/>
        <v>-35</v>
      </c>
      <c r="Y236" s="18">
        <f t="shared" si="67"/>
        <v>-1750</v>
      </c>
      <c r="Z236" s="18">
        <f t="shared" si="68"/>
        <v>-17500</v>
      </c>
      <c r="AA236" s="18">
        <f>SUM(Z$2:Z236)</f>
        <v>134125</v>
      </c>
      <c r="AB236" s="18">
        <f t="shared" si="69"/>
        <v>573.1837606837607</v>
      </c>
      <c r="AC236" s="15" t="s">
        <v>56</v>
      </c>
    </row>
    <row r="237" spans="1:28" ht="12.75">
      <c r="A237" s="11">
        <f t="shared" si="54"/>
        <v>15.8</v>
      </c>
      <c r="B237" s="11">
        <f t="shared" si="55"/>
        <v>11.06</v>
      </c>
      <c r="C237" s="11">
        <v>0.79</v>
      </c>
      <c r="D237" s="11">
        <v>0.9</v>
      </c>
      <c r="E237" s="11">
        <f t="shared" si="70"/>
        <v>21.6831950873897</v>
      </c>
      <c r="F237" s="12">
        <f t="shared" si="56"/>
        <v>343.8099999999998</v>
      </c>
      <c r="G237" s="12">
        <f t="shared" si="57"/>
        <v>448.29999999999995</v>
      </c>
      <c r="H237" s="11">
        <v>235</v>
      </c>
      <c r="I237" s="13">
        <f t="shared" si="58"/>
        <v>1</v>
      </c>
      <c r="J237" s="11">
        <f>SUM(I$3:I237)</f>
        <v>149</v>
      </c>
      <c r="K237" s="12">
        <f t="shared" si="59"/>
        <v>63.40425531914894</v>
      </c>
      <c r="L237" s="11">
        <f t="shared" si="60"/>
        <v>0.79</v>
      </c>
      <c r="M237" s="11">
        <f t="shared" si="61"/>
        <v>0</v>
      </c>
      <c r="N237" s="11">
        <f>SUM(L$3:L237)</f>
        <v>47.514999999999986</v>
      </c>
      <c r="O237" s="11">
        <f>SUM(M$3:M237)</f>
        <v>-30.1</v>
      </c>
      <c r="P237" s="12">
        <f t="shared" si="71"/>
        <v>1.578571428571428</v>
      </c>
      <c r="Q237" s="12">
        <f t="shared" si="62"/>
        <v>712.6921708680721</v>
      </c>
      <c r="R237" s="11">
        <v>1</v>
      </c>
      <c r="S237" s="11">
        <f t="shared" si="63"/>
        <v>0.79</v>
      </c>
      <c r="T237" s="11">
        <f t="shared" si="64"/>
        <v>0</v>
      </c>
      <c r="U237" s="16">
        <v>42184</v>
      </c>
      <c r="V237" s="11">
        <v>205.42</v>
      </c>
      <c r="W237" s="18">
        <f t="shared" si="65"/>
        <v>16.22818</v>
      </c>
      <c r="X237" s="11">
        <f t="shared" si="66"/>
        <v>16.25</v>
      </c>
      <c r="Y237" s="18">
        <f t="shared" si="67"/>
        <v>812.5</v>
      </c>
      <c r="Z237" s="18">
        <f t="shared" si="68"/>
        <v>8125</v>
      </c>
      <c r="AA237" s="18">
        <f>SUM(Z$2:Z237)</f>
        <v>142250</v>
      </c>
      <c r="AB237" s="18">
        <f t="shared" si="69"/>
        <v>605.3191489361702</v>
      </c>
    </row>
    <row r="238" spans="1:28" ht="12.75">
      <c r="A238" s="11">
        <f t="shared" si="54"/>
        <v>1.6</v>
      </c>
      <c r="B238" s="11">
        <f t="shared" si="55"/>
        <v>1.12</v>
      </c>
      <c r="C238" s="11">
        <v>0.08</v>
      </c>
      <c r="D238" s="11">
        <v>0.02</v>
      </c>
      <c r="E238" s="11">
        <f t="shared" si="70"/>
        <v>21.703195087389698</v>
      </c>
      <c r="F238" s="12">
        <f t="shared" si="56"/>
        <v>344.9299999999998</v>
      </c>
      <c r="G238" s="12">
        <f t="shared" si="57"/>
        <v>449.9</v>
      </c>
      <c r="H238" s="11">
        <v>236</v>
      </c>
      <c r="I238" s="13">
        <f t="shared" si="58"/>
        <v>1</v>
      </c>
      <c r="J238" s="11">
        <f>SUM(I$3:I238)</f>
        <v>150</v>
      </c>
      <c r="K238" s="12">
        <f t="shared" si="59"/>
        <v>63.559322033898304</v>
      </c>
      <c r="L238" s="11">
        <f t="shared" si="60"/>
        <v>0.08</v>
      </c>
      <c r="M238" s="11">
        <f t="shared" si="61"/>
        <v>0</v>
      </c>
      <c r="N238" s="11">
        <f>SUM(L$3:L238)</f>
        <v>47.594999999999985</v>
      </c>
      <c r="O238" s="11">
        <f>SUM(M$3:M238)</f>
        <v>-30.1</v>
      </c>
      <c r="P238" s="12">
        <f t="shared" si="71"/>
        <v>1.581229235880398</v>
      </c>
      <c r="Q238" s="12">
        <f t="shared" si="62"/>
        <v>720.6743231817946</v>
      </c>
      <c r="R238" s="11">
        <v>0</v>
      </c>
      <c r="S238" s="11">
        <f t="shared" si="63"/>
        <v>0</v>
      </c>
      <c r="T238" s="11">
        <f t="shared" si="64"/>
        <v>0.08</v>
      </c>
      <c r="U238" s="16">
        <v>42198</v>
      </c>
      <c r="V238" s="11">
        <v>209.77</v>
      </c>
      <c r="W238" s="18">
        <f t="shared" si="65"/>
        <v>1.67816</v>
      </c>
      <c r="X238" s="11">
        <f t="shared" si="66"/>
        <v>1.75</v>
      </c>
      <c r="Y238" s="18">
        <f t="shared" si="67"/>
        <v>87.5</v>
      </c>
      <c r="Z238" s="18">
        <f t="shared" si="68"/>
        <v>875</v>
      </c>
      <c r="AA238" s="18">
        <f>SUM(Z$2:Z238)</f>
        <v>143125</v>
      </c>
      <c r="AB238" s="18">
        <f t="shared" si="69"/>
        <v>606.4618644067797</v>
      </c>
    </row>
    <row r="239" spans="1:28" ht="12.75">
      <c r="A239" s="11">
        <f t="shared" si="54"/>
        <v>-0.4</v>
      </c>
      <c r="B239" s="11">
        <f t="shared" si="55"/>
        <v>-0.28</v>
      </c>
      <c r="C239" s="11">
        <v>-0.02</v>
      </c>
      <c r="D239" s="11">
        <v>-0.02</v>
      </c>
      <c r="E239" s="11">
        <f t="shared" si="70"/>
        <v>21.6831950873897</v>
      </c>
      <c r="F239" s="12">
        <f t="shared" si="56"/>
        <v>344.6499999999998</v>
      </c>
      <c r="G239" s="12">
        <f t="shared" si="57"/>
        <v>449.5</v>
      </c>
      <c r="H239" s="11">
        <v>237</v>
      </c>
      <c r="I239" s="13">
        <f t="shared" si="58"/>
        <v>0</v>
      </c>
      <c r="J239" s="11">
        <f>SUM(I$3:I239)</f>
        <v>150</v>
      </c>
      <c r="K239" s="12">
        <f t="shared" si="59"/>
        <v>63.29113924050633</v>
      </c>
      <c r="L239" s="11">
        <f t="shared" si="60"/>
        <v>0</v>
      </c>
      <c r="M239" s="11">
        <f t="shared" si="61"/>
        <v>-0.02</v>
      </c>
      <c r="N239" s="11">
        <f>SUM(L$3:L239)</f>
        <v>47.594999999999985</v>
      </c>
      <c r="O239" s="11">
        <f>SUM(M$3:M239)</f>
        <v>-30.12</v>
      </c>
      <c r="P239" s="12">
        <f t="shared" si="71"/>
        <v>1.5801792828685253</v>
      </c>
      <c r="Q239" s="12">
        <f t="shared" si="62"/>
        <v>718.6564350768856</v>
      </c>
      <c r="R239" s="11">
        <v>0</v>
      </c>
      <c r="S239" s="11">
        <f t="shared" si="63"/>
        <v>0</v>
      </c>
      <c r="T239" s="11">
        <f t="shared" si="64"/>
        <v>-0.02</v>
      </c>
      <c r="U239" s="16">
        <v>42201</v>
      </c>
      <c r="V239" s="11">
        <v>212.3</v>
      </c>
      <c r="W239" s="18">
        <f t="shared" si="65"/>
        <v>-0.4246000000000001</v>
      </c>
      <c r="X239" s="11">
        <f t="shared" si="66"/>
        <v>-0.5</v>
      </c>
      <c r="Y239" s="18">
        <f t="shared" si="67"/>
        <v>-25</v>
      </c>
      <c r="Z239" s="18">
        <f t="shared" si="68"/>
        <v>-250</v>
      </c>
      <c r="AA239" s="18">
        <f>SUM(Z$2:Z239)</f>
        <v>142875</v>
      </c>
      <c r="AB239" s="18">
        <f t="shared" si="69"/>
        <v>602.8481012658228</v>
      </c>
    </row>
    <row r="240" spans="1:28" ht="12.75">
      <c r="A240" s="11">
        <f t="shared" si="54"/>
        <v>2.8000000000000003</v>
      </c>
      <c r="B240" s="11">
        <f t="shared" si="55"/>
        <v>1.9600000000000002</v>
      </c>
      <c r="C240" s="11">
        <v>0.14</v>
      </c>
      <c r="D240" s="11">
        <v>-0.01</v>
      </c>
      <c r="E240" s="11">
        <f t="shared" si="70"/>
        <v>21.673195087389697</v>
      </c>
      <c r="F240" s="12">
        <f t="shared" si="56"/>
        <v>346.6099999999998</v>
      </c>
      <c r="G240" s="12">
        <f t="shared" si="57"/>
        <v>452.3</v>
      </c>
      <c r="H240" s="11">
        <v>238</v>
      </c>
      <c r="I240" s="13">
        <f t="shared" si="58"/>
        <v>1</v>
      </c>
      <c r="J240" s="11">
        <f>SUM(I$3:I240)</f>
        <v>151</v>
      </c>
      <c r="K240" s="12">
        <f t="shared" si="59"/>
        <v>63.4453781512605</v>
      </c>
      <c r="L240" s="11">
        <f t="shared" si="60"/>
        <v>0.14</v>
      </c>
      <c r="M240" s="11">
        <f t="shared" si="61"/>
        <v>0</v>
      </c>
      <c r="N240" s="11">
        <f>SUM(L$3:L240)</f>
        <v>47.734999999999985</v>
      </c>
      <c r="O240" s="11">
        <f>SUM(M$3:M240)</f>
        <v>-30.12</v>
      </c>
      <c r="P240" s="12">
        <f t="shared" si="71"/>
        <v>1.5848273572377152</v>
      </c>
      <c r="Q240" s="12">
        <f t="shared" si="62"/>
        <v>732.7421012043926</v>
      </c>
      <c r="R240" s="11">
        <v>0</v>
      </c>
      <c r="S240" s="11">
        <f t="shared" si="63"/>
        <v>0</v>
      </c>
      <c r="T240" s="11">
        <f t="shared" si="64"/>
        <v>0.14</v>
      </c>
      <c r="U240" s="16">
        <v>42205</v>
      </c>
      <c r="V240" s="11">
        <v>212.59</v>
      </c>
      <c r="W240" s="18">
        <f t="shared" si="65"/>
        <v>2.9762600000000003</v>
      </c>
      <c r="X240" s="11">
        <f t="shared" si="66"/>
        <v>3</v>
      </c>
      <c r="Y240" s="18">
        <f t="shared" si="67"/>
        <v>150</v>
      </c>
      <c r="Z240" s="18">
        <f t="shared" si="68"/>
        <v>1500</v>
      </c>
      <c r="AA240" s="18">
        <f>SUM(Z$2:Z240)</f>
        <v>144375</v>
      </c>
      <c r="AB240" s="18">
        <f t="shared" si="69"/>
        <v>606.6176470588235</v>
      </c>
    </row>
    <row r="241" spans="1:28" ht="12.75">
      <c r="A241" s="11">
        <f t="shared" si="54"/>
        <v>1.6</v>
      </c>
      <c r="B241" s="11">
        <f t="shared" si="55"/>
        <v>1.12</v>
      </c>
      <c r="C241" s="11">
        <v>0.08</v>
      </c>
      <c r="D241" s="11">
        <v>0.08</v>
      </c>
      <c r="E241" s="11">
        <f t="shared" si="70"/>
        <v>21.753195087389695</v>
      </c>
      <c r="F241" s="12">
        <f t="shared" si="56"/>
        <v>347.7299999999998</v>
      </c>
      <c r="G241" s="12">
        <f t="shared" si="57"/>
        <v>453.90000000000003</v>
      </c>
      <c r="H241" s="11">
        <v>239</v>
      </c>
      <c r="I241" s="13">
        <f t="shared" si="58"/>
        <v>1</v>
      </c>
      <c r="J241" s="11">
        <f>SUM(I$3:I241)</f>
        <v>152</v>
      </c>
      <c r="K241" s="12">
        <f t="shared" si="59"/>
        <v>63.59832635983263</v>
      </c>
      <c r="L241" s="11">
        <f t="shared" si="60"/>
        <v>0.08</v>
      </c>
      <c r="M241" s="11">
        <f t="shared" si="61"/>
        <v>0</v>
      </c>
      <c r="N241" s="11">
        <f>SUM(L$3:L241)</f>
        <v>47.81499999999998</v>
      </c>
      <c r="O241" s="11">
        <f>SUM(M$3:M241)</f>
        <v>-30.12</v>
      </c>
      <c r="P241" s="12">
        <f t="shared" si="71"/>
        <v>1.5874833997343951</v>
      </c>
      <c r="Q241" s="12">
        <f t="shared" si="62"/>
        <v>740.9488127378819</v>
      </c>
      <c r="R241" s="11">
        <v>1</v>
      </c>
      <c r="S241" s="11">
        <f t="shared" si="63"/>
        <v>0.08</v>
      </c>
      <c r="T241" s="11">
        <f t="shared" si="64"/>
        <v>0</v>
      </c>
      <c r="U241" s="16">
        <v>42208</v>
      </c>
      <c r="V241" s="11">
        <v>210.18</v>
      </c>
      <c r="W241" s="18">
        <f t="shared" si="65"/>
        <v>1.68144</v>
      </c>
      <c r="X241" s="11">
        <f t="shared" si="66"/>
        <v>1.75</v>
      </c>
      <c r="Y241" s="18">
        <f t="shared" si="67"/>
        <v>87.5</v>
      </c>
      <c r="Z241" s="18">
        <f t="shared" si="68"/>
        <v>875</v>
      </c>
      <c r="AA241" s="18">
        <f>SUM(Z$2:Z241)</f>
        <v>145250</v>
      </c>
      <c r="AB241" s="18">
        <f t="shared" si="69"/>
        <v>607.7405857740586</v>
      </c>
    </row>
    <row r="242" spans="1:28" ht="12.75">
      <c r="A242" s="11">
        <f t="shared" si="54"/>
        <v>-9.6</v>
      </c>
      <c r="B242" s="11">
        <f t="shared" si="55"/>
        <v>-6.72</v>
      </c>
      <c r="C242" s="11">
        <v>-0.48</v>
      </c>
      <c r="D242" s="11">
        <v>-0.48</v>
      </c>
      <c r="E242" s="11">
        <f t="shared" si="70"/>
        <v>21.273195087389695</v>
      </c>
      <c r="F242" s="12">
        <f t="shared" si="56"/>
        <v>341.00999999999976</v>
      </c>
      <c r="G242" s="12">
        <f t="shared" si="57"/>
        <v>444.3</v>
      </c>
      <c r="H242" s="11">
        <v>240</v>
      </c>
      <c r="I242" s="13">
        <f t="shared" si="58"/>
        <v>0</v>
      </c>
      <c r="J242" s="11">
        <f>SUM(I$3:I242)</f>
        <v>152</v>
      </c>
      <c r="K242" s="12">
        <f t="shared" si="59"/>
        <v>63.33333333333333</v>
      </c>
      <c r="L242" s="11">
        <f t="shared" si="60"/>
        <v>0</v>
      </c>
      <c r="M242" s="11">
        <f t="shared" si="61"/>
        <v>-0.48</v>
      </c>
      <c r="N242" s="11">
        <f>SUM(L$3:L242)</f>
        <v>47.81499999999998</v>
      </c>
      <c r="O242" s="11">
        <f>SUM(M$3:M242)</f>
        <v>-30.6</v>
      </c>
      <c r="P242" s="12">
        <f t="shared" si="71"/>
        <v>1.5625816993464046</v>
      </c>
      <c r="Q242" s="12">
        <f t="shared" si="62"/>
        <v>691.1570525218962</v>
      </c>
      <c r="R242" s="11">
        <v>1</v>
      </c>
      <c r="S242" s="11">
        <f t="shared" si="63"/>
        <v>-0.48</v>
      </c>
      <c r="T242" s="11">
        <f t="shared" si="64"/>
        <v>0</v>
      </c>
      <c r="U242" s="16">
        <v>42209</v>
      </c>
      <c r="V242" s="11">
        <v>208</v>
      </c>
      <c r="W242" s="18">
        <f t="shared" si="65"/>
        <v>-9.984000000000002</v>
      </c>
      <c r="X242" s="11">
        <f t="shared" si="66"/>
        <v>-10</v>
      </c>
      <c r="Y242" s="18">
        <f t="shared" si="67"/>
        <v>-500</v>
      </c>
      <c r="Z242" s="18">
        <f t="shared" si="68"/>
        <v>-5000</v>
      </c>
      <c r="AA242" s="18">
        <f>SUM(Z$2:Z242)</f>
        <v>140250</v>
      </c>
      <c r="AB242" s="18">
        <f t="shared" si="69"/>
        <v>584.375</v>
      </c>
    </row>
    <row r="243" spans="1:28" ht="12.75">
      <c r="A243" s="11">
        <f t="shared" si="54"/>
        <v>10.2</v>
      </c>
      <c r="B243" s="11">
        <f t="shared" si="55"/>
        <v>7.140000000000001</v>
      </c>
      <c r="C243" s="11">
        <v>0.51</v>
      </c>
      <c r="D243" s="11">
        <v>0.51</v>
      </c>
      <c r="E243" s="11">
        <f t="shared" si="70"/>
        <v>21.783195087389696</v>
      </c>
      <c r="F243" s="12">
        <f t="shared" si="56"/>
        <v>348.14999999999975</v>
      </c>
      <c r="G243" s="12">
        <f t="shared" si="57"/>
        <v>454.5</v>
      </c>
      <c r="H243" s="11">
        <v>241</v>
      </c>
      <c r="I243" s="13">
        <f t="shared" si="58"/>
        <v>1</v>
      </c>
      <c r="J243" s="11">
        <f>SUM(I$3:I243)</f>
        <v>153</v>
      </c>
      <c r="K243" s="12">
        <f t="shared" si="59"/>
        <v>63.48547717842323</v>
      </c>
      <c r="L243" s="11">
        <f t="shared" si="60"/>
        <v>0.51</v>
      </c>
      <c r="M243" s="11">
        <f t="shared" si="61"/>
        <v>0</v>
      </c>
      <c r="N243" s="11">
        <f>SUM(L$3:L243)</f>
        <v>48.32499999999998</v>
      </c>
      <c r="O243" s="11">
        <f>SUM(M$3:M243)</f>
        <v>-30.6</v>
      </c>
      <c r="P243" s="12">
        <f t="shared" si="71"/>
        <v>1.5792483660130712</v>
      </c>
      <c r="Q243" s="12">
        <f t="shared" si="62"/>
        <v>740.5056660719595</v>
      </c>
      <c r="R243" s="11">
        <v>1</v>
      </c>
      <c r="S243" s="11">
        <f t="shared" si="63"/>
        <v>0.51</v>
      </c>
      <c r="T243" s="11">
        <f t="shared" si="64"/>
        <v>0</v>
      </c>
      <c r="U243" s="16">
        <v>42212</v>
      </c>
      <c r="V243" s="11">
        <v>206.74</v>
      </c>
      <c r="W243" s="18">
        <f t="shared" si="65"/>
        <v>10.54374</v>
      </c>
      <c r="X243" s="11">
        <f t="shared" si="66"/>
        <v>10.5</v>
      </c>
      <c r="Y243" s="18">
        <f t="shared" si="67"/>
        <v>525</v>
      </c>
      <c r="Z243" s="18">
        <f t="shared" si="68"/>
        <v>5250</v>
      </c>
      <c r="AA243" s="18">
        <f>SUM(Z$2:Z243)</f>
        <v>145500</v>
      </c>
      <c r="AB243" s="18">
        <f t="shared" si="69"/>
        <v>603.7344398340249</v>
      </c>
    </row>
    <row r="244" spans="1:29" ht="12.75">
      <c r="A244" s="11">
        <f t="shared" si="54"/>
        <v>1</v>
      </c>
      <c r="B244" s="11">
        <f t="shared" si="55"/>
        <v>0.7000000000000001</v>
      </c>
      <c r="C244" s="11">
        <v>0.05</v>
      </c>
      <c r="D244" s="11">
        <v>-0.09</v>
      </c>
      <c r="E244" s="11">
        <f t="shared" si="70"/>
        <v>21.693195087389697</v>
      </c>
      <c r="F244" s="12">
        <f t="shared" si="56"/>
        <v>348.84999999999974</v>
      </c>
      <c r="G244" s="12">
        <f t="shared" si="57"/>
        <v>455.5</v>
      </c>
      <c r="H244" s="11">
        <v>242</v>
      </c>
      <c r="I244" s="13">
        <f t="shared" si="58"/>
        <v>1</v>
      </c>
      <c r="J244" s="11">
        <f>SUM(I$3:I244)</f>
        <v>154</v>
      </c>
      <c r="K244" s="12">
        <f t="shared" si="59"/>
        <v>63.63636363636363</v>
      </c>
      <c r="L244" s="11">
        <f t="shared" si="60"/>
        <v>0.05</v>
      </c>
      <c r="M244" s="11">
        <f t="shared" si="61"/>
        <v>0</v>
      </c>
      <c r="N244" s="11">
        <f>SUM(L$3:L244)</f>
        <v>48.37499999999998</v>
      </c>
      <c r="O244" s="11">
        <f>SUM(M$3:M244)</f>
        <v>-30.6</v>
      </c>
      <c r="P244" s="12">
        <f t="shared" si="71"/>
        <v>1.5808823529411757</v>
      </c>
      <c r="Q244" s="12">
        <f t="shared" si="62"/>
        <v>745.6892057344631</v>
      </c>
      <c r="R244" s="11">
        <v>1</v>
      </c>
      <c r="S244" s="11">
        <f t="shared" si="63"/>
        <v>0.05</v>
      </c>
      <c r="T244" s="11">
        <f t="shared" si="64"/>
        <v>0</v>
      </c>
      <c r="U244" s="16">
        <v>42222</v>
      </c>
      <c r="V244" s="11">
        <v>208.35</v>
      </c>
      <c r="W244" s="18">
        <f t="shared" si="65"/>
        <v>1.0417500000000002</v>
      </c>
      <c r="X244" s="11">
        <f t="shared" si="66"/>
        <v>1</v>
      </c>
      <c r="Y244" s="18">
        <f t="shared" si="67"/>
        <v>50</v>
      </c>
      <c r="Z244" s="18">
        <f t="shared" si="68"/>
        <v>500</v>
      </c>
      <c r="AA244" s="18">
        <f>SUM(Z$2:Z244)</f>
        <v>146000</v>
      </c>
      <c r="AB244" s="18">
        <f t="shared" si="69"/>
        <v>603.305785123967</v>
      </c>
      <c r="AC244" s="15" t="s">
        <v>35</v>
      </c>
    </row>
    <row r="245" spans="1:29" ht="12.75">
      <c r="A245" s="11">
        <f t="shared" si="54"/>
        <v>-13.600000000000001</v>
      </c>
      <c r="B245" s="11">
        <f t="shared" si="55"/>
        <v>-9.520000000000001</v>
      </c>
      <c r="C245" s="11">
        <v>-0.68</v>
      </c>
      <c r="D245" s="11">
        <v>-0.74</v>
      </c>
      <c r="E245" s="11">
        <f t="shared" si="70"/>
        <v>20.953195087389698</v>
      </c>
      <c r="F245" s="12">
        <f t="shared" si="56"/>
        <v>339.32999999999976</v>
      </c>
      <c r="G245" s="12">
        <f t="shared" si="57"/>
        <v>441.9</v>
      </c>
      <c r="H245" s="11">
        <v>243</v>
      </c>
      <c r="I245" s="13">
        <f t="shared" si="58"/>
        <v>0</v>
      </c>
      <c r="J245" s="11">
        <f>SUM(I$3:I245)</f>
        <v>154</v>
      </c>
      <c r="K245" s="12">
        <f t="shared" si="59"/>
        <v>63.37448559670782</v>
      </c>
      <c r="L245" s="11">
        <f t="shared" si="60"/>
        <v>0</v>
      </c>
      <c r="M245" s="11">
        <f t="shared" si="61"/>
        <v>-0.68</v>
      </c>
      <c r="N245" s="11">
        <f>SUM(L$3:L245)</f>
        <v>48.37499999999998</v>
      </c>
      <c r="O245" s="11">
        <f>SUM(M$3:M245)</f>
        <v>-31.28</v>
      </c>
      <c r="P245" s="12">
        <f t="shared" si="71"/>
        <v>1.5465153452685414</v>
      </c>
      <c r="Q245" s="12">
        <f t="shared" si="62"/>
        <v>674.6995933485423</v>
      </c>
      <c r="R245" s="11">
        <v>1</v>
      </c>
      <c r="S245" s="11">
        <f t="shared" si="63"/>
        <v>-0.68</v>
      </c>
      <c r="T245" s="11">
        <f t="shared" si="64"/>
        <v>0</v>
      </c>
      <c r="U245" s="16">
        <v>42227</v>
      </c>
      <c r="V245" s="11">
        <v>208.67</v>
      </c>
      <c r="W245" s="18">
        <f t="shared" si="65"/>
        <v>-14.189560000000002</v>
      </c>
      <c r="X245" s="11">
        <f t="shared" si="66"/>
        <v>-14.25</v>
      </c>
      <c r="Y245" s="18">
        <f t="shared" si="67"/>
        <v>-712.5</v>
      </c>
      <c r="Z245" s="18">
        <f t="shared" si="68"/>
        <v>-7125</v>
      </c>
      <c r="AA245" s="18">
        <f>SUM(Z$2:Z245)</f>
        <v>138875</v>
      </c>
      <c r="AB245" s="18">
        <f t="shared" si="69"/>
        <v>571.5020576131687</v>
      </c>
      <c r="AC245" s="15" t="s">
        <v>57</v>
      </c>
    </row>
    <row r="246" spans="1:28" ht="12.75">
      <c r="A246" s="11">
        <f t="shared" si="54"/>
        <v>-8.6</v>
      </c>
      <c r="B246" s="11">
        <f t="shared" si="55"/>
        <v>-6.02</v>
      </c>
      <c r="C246" s="11">
        <v>-0.43</v>
      </c>
      <c r="D246" s="11">
        <v>-0.43</v>
      </c>
      <c r="E246" s="11">
        <f t="shared" si="70"/>
        <v>20.5231950873897</v>
      </c>
      <c r="F246" s="12">
        <f t="shared" si="56"/>
        <v>333.3099999999998</v>
      </c>
      <c r="G246" s="12">
        <f t="shared" si="57"/>
        <v>433.29999999999995</v>
      </c>
      <c r="H246" s="11">
        <v>244</v>
      </c>
      <c r="I246" s="13">
        <f t="shared" si="58"/>
        <v>0</v>
      </c>
      <c r="J246" s="11">
        <f>SUM(I$3:I246)</f>
        <v>154</v>
      </c>
      <c r="K246" s="12">
        <f t="shared" si="59"/>
        <v>63.114754098360656</v>
      </c>
      <c r="L246" s="11">
        <f t="shared" si="60"/>
        <v>0</v>
      </c>
      <c r="M246" s="11">
        <f t="shared" si="61"/>
        <v>-0.43</v>
      </c>
      <c r="N246" s="11">
        <f>SUM(L$3:L246)</f>
        <v>48.37499999999998</v>
      </c>
      <c r="O246" s="11">
        <f>SUM(M$3:M246)</f>
        <v>-31.71</v>
      </c>
      <c r="P246" s="12">
        <f t="shared" si="71"/>
        <v>1.525543992431409</v>
      </c>
      <c r="Q246" s="12">
        <f t="shared" si="62"/>
        <v>634.0826778289601</v>
      </c>
      <c r="R246" s="11">
        <v>1</v>
      </c>
      <c r="S246" s="11">
        <f t="shared" si="63"/>
        <v>-0.43</v>
      </c>
      <c r="T246" s="11">
        <f t="shared" si="64"/>
        <v>0</v>
      </c>
      <c r="U246" s="16">
        <v>42234</v>
      </c>
      <c r="V246" s="11">
        <v>209.98</v>
      </c>
      <c r="W246" s="18">
        <f t="shared" si="65"/>
        <v>-9.02914</v>
      </c>
      <c r="X246" s="11">
        <f t="shared" si="66"/>
        <v>-9</v>
      </c>
      <c r="Y246" s="18">
        <f t="shared" si="67"/>
        <v>-450</v>
      </c>
      <c r="Z246" s="18">
        <f t="shared" si="68"/>
        <v>-4500</v>
      </c>
      <c r="AA246" s="18">
        <f>SUM(Z$2:Z246)</f>
        <v>134375</v>
      </c>
      <c r="AB246" s="18">
        <f t="shared" si="69"/>
        <v>550.7172131147541</v>
      </c>
    </row>
    <row r="247" spans="1:29" ht="12.75">
      <c r="A247" s="11">
        <f t="shared" si="54"/>
        <v>-13.600000000000001</v>
      </c>
      <c r="B247" s="11">
        <f t="shared" si="55"/>
        <v>-9.520000000000001</v>
      </c>
      <c r="C247" s="11">
        <v>-0.68</v>
      </c>
      <c r="D247" s="11">
        <v>-0.87</v>
      </c>
      <c r="E247" s="11">
        <f t="shared" si="70"/>
        <v>19.653195087389697</v>
      </c>
      <c r="F247" s="12">
        <f t="shared" si="56"/>
        <v>323.7899999999998</v>
      </c>
      <c r="G247" s="12">
        <f t="shared" si="57"/>
        <v>419.69999999999993</v>
      </c>
      <c r="H247" s="11">
        <v>245</v>
      </c>
      <c r="I247" s="13">
        <f t="shared" si="58"/>
        <v>0</v>
      </c>
      <c r="J247" s="11">
        <f>SUM(I$3:I247)</f>
        <v>154</v>
      </c>
      <c r="K247" s="12">
        <f t="shared" si="59"/>
        <v>62.857142857142854</v>
      </c>
      <c r="L247" s="11">
        <f t="shared" si="60"/>
        <v>0</v>
      </c>
      <c r="M247" s="11">
        <f t="shared" si="61"/>
        <v>-0.68</v>
      </c>
      <c r="N247" s="11">
        <f>SUM(L$3:L247)</f>
        <v>48.37499999999998</v>
      </c>
      <c r="O247" s="11">
        <f>SUM(M$3:M247)</f>
        <v>-32.39</v>
      </c>
      <c r="P247" s="12">
        <f t="shared" si="71"/>
        <v>1.4935165174436547</v>
      </c>
      <c r="Q247" s="12">
        <f t="shared" si="62"/>
        <v>573.7180068996431</v>
      </c>
      <c r="R247" s="11">
        <v>1</v>
      </c>
      <c r="S247" s="11">
        <f t="shared" si="63"/>
        <v>-0.68</v>
      </c>
      <c r="T247" s="11">
        <f t="shared" si="64"/>
        <v>0</v>
      </c>
      <c r="U247" s="16">
        <v>42235</v>
      </c>
      <c r="V247" s="11">
        <v>207.24</v>
      </c>
      <c r="W247" s="18">
        <f t="shared" si="65"/>
        <v>-14.092319999999999</v>
      </c>
      <c r="X247" s="11">
        <f t="shared" si="66"/>
        <v>-14</v>
      </c>
      <c r="Y247" s="18">
        <f t="shared" si="67"/>
        <v>-700</v>
      </c>
      <c r="Z247" s="18">
        <f t="shared" si="68"/>
        <v>-7000</v>
      </c>
      <c r="AA247" s="18">
        <f>SUM(Z$2:Z247)</f>
        <v>127375</v>
      </c>
      <c r="AB247" s="18">
        <f t="shared" si="69"/>
        <v>519.8979591836735</v>
      </c>
      <c r="AC247" s="15" t="s">
        <v>58</v>
      </c>
    </row>
    <row r="248" spans="1:29" ht="12.75">
      <c r="A248" s="11">
        <f t="shared" si="54"/>
        <v>0</v>
      </c>
      <c r="B248" s="11">
        <f t="shared" si="55"/>
        <v>0</v>
      </c>
      <c r="C248" s="11">
        <v>0</v>
      </c>
      <c r="D248" s="11">
        <v>-0.18</v>
      </c>
      <c r="E248" s="11">
        <f t="shared" si="70"/>
        <v>19.473195087389698</v>
      </c>
      <c r="F248" s="12">
        <f t="shared" si="56"/>
        <v>323.7899999999998</v>
      </c>
      <c r="G248" s="12">
        <f t="shared" si="57"/>
        <v>419.69999999999993</v>
      </c>
      <c r="H248" s="11">
        <v>246</v>
      </c>
      <c r="I248" s="13">
        <f t="shared" si="58"/>
        <v>1</v>
      </c>
      <c r="J248" s="11">
        <f>SUM(I$3:I248)</f>
        <v>155</v>
      </c>
      <c r="K248" s="12">
        <f t="shared" si="59"/>
        <v>63.00813008130082</v>
      </c>
      <c r="L248" s="11">
        <f t="shared" si="60"/>
        <v>0</v>
      </c>
      <c r="M248" s="11">
        <f t="shared" si="61"/>
        <v>0</v>
      </c>
      <c r="N248" s="11">
        <f>SUM(L$3:L248)</f>
        <v>48.37499999999998</v>
      </c>
      <c r="O248" s="11">
        <f>SUM(M$3:M248)</f>
        <v>-32.39</v>
      </c>
      <c r="P248" s="12">
        <f t="shared" si="71"/>
        <v>1.4935165174436547</v>
      </c>
      <c r="Q248" s="12">
        <f t="shared" si="62"/>
        <v>573.7180068996431</v>
      </c>
      <c r="R248" s="11">
        <v>0</v>
      </c>
      <c r="S248" s="11">
        <f t="shared" si="63"/>
        <v>0</v>
      </c>
      <c r="T248" s="11">
        <f t="shared" si="64"/>
        <v>0</v>
      </c>
      <c r="U248" s="16">
        <v>42262</v>
      </c>
      <c r="V248" s="11">
        <v>197.43</v>
      </c>
      <c r="W248" s="18">
        <f t="shared" si="65"/>
        <v>0</v>
      </c>
      <c r="X248" s="11">
        <f t="shared" si="66"/>
        <v>0</v>
      </c>
      <c r="Y248" s="18">
        <f t="shared" si="67"/>
        <v>0</v>
      </c>
      <c r="Z248" s="18">
        <f t="shared" si="68"/>
        <v>0</v>
      </c>
      <c r="AA248" s="18">
        <f>SUM(Z$2:Z248)</f>
        <v>127375</v>
      </c>
      <c r="AB248" s="18">
        <f t="shared" si="69"/>
        <v>517.7845528455284</v>
      </c>
      <c r="AC248" s="15" t="s">
        <v>35</v>
      </c>
    </row>
    <row r="249" spans="1:28" ht="12.75">
      <c r="A249" s="11">
        <f t="shared" si="54"/>
        <v>6.6000000000000005</v>
      </c>
      <c r="B249" s="11">
        <f t="shared" si="55"/>
        <v>4.62</v>
      </c>
      <c r="C249" s="11">
        <v>0.33</v>
      </c>
      <c r="D249" s="11">
        <v>0.23</v>
      </c>
      <c r="E249" s="11">
        <f t="shared" si="70"/>
        <v>19.703195087389698</v>
      </c>
      <c r="F249" s="12">
        <f t="shared" si="56"/>
        <v>328.4099999999998</v>
      </c>
      <c r="G249" s="12">
        <f t="shared" si="57"/>
        <v>426.29999999999995</v>
      </c>
      <c r="H249" s="11">
        <v>247</v>
      </c>
      <c r="I249" s="13">
        <f t="shared" si="58"/>
        <v>1</v>
      </c>
      <c r="J249" s="11">
        <f>SUM(I$3:I249)</f>
        <v>156</v>
      </c>
      <c r="K249" s="12">
        <f t="shared" si="59"/>
        <v>63.1578947368421</v>
      </c>
      <c r="L249" s="11">
        <f t="shared" si="60"/>
        <v>0.33</v>
      </c>
      <c r="M249" s="11">
        <f t="shared" si="61"/>
        <v>0</v>
      </c>
      <c r="N249" s="11">
        <f>SUM(L$3:L249)</f>
        <v>48.70499999999998</v>
      </c>
      <c r="O249" s="11">
        <f>SUM(M$3:M249)</f>
        <v>-32.39</v>
      </c>
      <c r="P249" s="12">
        <f t="shared" si="71"/>
        <v>1.5037048471750534</v>
      </c>
      <c r="Q249" s="12">
        <f t="shared" si="62"/>
        <v>600.2237788184067</v>
      </c>
      <c r="R249" s="11">
        <v>0</v>
      </c>
      <c r="S249" s="11">
        <f t="shared" si="63"/>
        <v>0</v>
      </c>
      <c r="T249" s="11">
        <f t="shared" si="64"/>
        <v>0.33</v>
      </c>
      <c r="U249" s="16">
        <v>42284</v>
      </c>
      <c r="V249" s="11">
        <v>199.41</v>
      </c>
      <c r="W249" s="18">
        <f t="shared" si="65"/>
        <v>6.5805299999999995</v>
      </c>
      <c r="X249" s="11">
        <f t="shared" si="66"/>
        <v>6.5</v>
      </c>
      <c r="Y249" s="18">
        <f t="shared" si="67"/>
        <v>325</v>
      </c>
      <c r="Z249" s="18">
        <f t="shared" si="68"/>
        <v>3250</v>
      </c>
      <c r="AA249" s="18">
        <f>SUM(Z$2:Z249)</f>
        <v>130625</v>
      </c>
      <c r="AB249" s="18">
        <f t="shared" si="69"/>
        <v>528.8461538461538</v>
      </c>
    </row>
    <row r="250" spans="1:28" ht="12.75">
      <c r="A250" s="11">
        <f t="shared" si="54"/>
        <v>-1</v>
      </c>
      <c r="B250" s="11">
        <f t="shared" si="55"/>
        <v>-0.7000000000000001</v>
      </c>
      <c r="C250" s="11">
        <v>-0.05</v>
      </c>
      <c r="D250" s="11">
        <v>-0.21</v>
      </c>
      <c r="E250" s="11">
        <f t="shared" si="70"/>
        <v>19.493195087389697</v>
      </c>
      <c r="F250" s="12">
        <f t="shared" si="56"/>
        <v>327.7099999999998</v>
      </c>
      <c r="G250" s="12">
        <f t="shared" si="57"/>
        <v>425.29999999999995</v>
      </c>
      <c r="H250" s="11">
        <v>248</v>
      </c>
      <c r="I250" s="13">
        <f t="shared" si="58"/>
        <v>0</v>
      </c>
      <c r="J250" s="11">
        <f>SUM(I$3:I250)</f>
        <v>156</v>
      </c>
      <c r="K250" s="12">
        <f t="shared" si="59"/>
        <v>62.903225806451616</v>
      </c>
      <c r="L250" s="11">
        <f t="shared" si="60"/>
        <v>0</v>
      </c>
      <c r="M250" s="11">
        <f t="shared" si="61"/>
        <v>-0.05</v>
      </c>
      <c r="N250" s="11">
        <f>SUM(L$3:L250)</f>
        <v>48.70499999999998</v>
      </c>
      <c r="O250" s="11">
        <f>SUM(M$3:M250)</f>
        <v>-32.44</v>
      </c>
      <c r="P250" s="12">
        <f t="shared" si="71"/>
        <v>1.5013871763255235</v>
      </c>
      <c r="Q250" s="12">
        <f t="shared" si="62"/>
        <v>596.0222123666779</v>
      </c>
      <c r="R250" s="11">
        <v>0</v>
      </c>
      <c r="S250" s="11">
        <f t="shared" si="63"/>
        <v>0</v>
      </c>
      <c r="T250" s="11">
        <f t="shared" si="64"/>
        <v>-0.05</v>
      </c>
      <c r="U250" s="16">
        <v>42285</v>
      </c>
      <c r="V250" s="11">
        <v>201.21</v>
      </c>
      <c r="W250" s="18">
        <f t="shared" si="65"/>
        <v>-1.00605</v>
      </c>
      <c r="X250" s="11">
        <f t="shared" si="66"/>
        <v>-1</v>
      </c>
      <c r="Y250" s="18">
        <f t="shared" si="67"/>
        <v>-50</v>
      </c>
      <c r="Z250" s="18">
        <f t="shared" si="68"/>
        <v>-500</v>
      </c>
      <c r="AA250" s="18">
        <f>SUM(Z$2:Z250)</f>
        <v>130125</v>
      </c>
      <c r="AB250" s="18">
        <f t="shared" si="69"/>
        <v>524.6975806451613</v>
      </c>
    </row>
    <row r="251" spans="1:28" ht="12.75">
      <c r="A251" s="11">
        <f t="shared" si="54"/>
        <v>0.8</v>
      </c>
      <c r="B251" s="11">
        <f t="shared" si="55"/>
        <v>0.56</v>
      </c>
      <c r="C251" s="11">
        <v>0.04</v>
      </c>
      <c r="D251" s="11">
        <v>-0.04</v>
      </c>
      <c r="E251" s="11">
        <f t="shared" si="70"/>
        <v>19.453195087389698</v>
      </c>
      <c r="F251" s="12">
        <f t="shared" si="56"/>
        <v>328.2699999999998</v>
      </c>
      <c r="G251" s="12">
        <f t="shared" si="57"/>
        <v>426.09999999999997</v>
      </c>
      <c r="H251" s="11">
        <v>249</v>
      </c>
      <c r="I251" s="13">
        <f t="shared" si="58"/>
        <v>1</v>
      </c>
      <c r="J251" s="11">
        <f>SUM(I$3:I251)</f>
        <v>157</v>
      </c>
      <c r="K251" s="12">
        <f t="shared" si="59"/>
        <v>63.05220883534136</v>
      </c>
      <c r="L251" s="11">
        <f t="shared" si="60"/>
        <v>0.04</v>
      </c>
      <c r="M251" s="11">
        <f t="shared" si="61"/>
        <v>0</v>
      </c>
      <c r="N251" s="11">
        <f>SUM(L$3:L251)</f>
        <v>48.744999999999976</v>
      </c>
      <c r="O251" s="11">
        <f>SUM(M$3:M251)</f>
        <v>-32.44</v>
      </c>
      <c r="P251" s="12">
        <f t="shared" si="71"/>
        <v>1.5026202219482114</v>
      </c>
      <c r="Q251" s="12">
        <f t="shared" si="62"/>
        <v>599.3599367559314</v>
      </c>
      <c r="R251" s="11">
        <v>0</v>
      </c>
      <c r="S251" s="11">
        <f t="shared" si="63"/>
        <v>0</v>
      </c>
      <c r="T251" s="11">
        <f t="shared" si="64"/>
        <v>0.04</v>
      </c>
      <c r="U251" s="16">
        <v>42286</v>
      </c>
      <c r="V251" s="11">
        <v>201.33</v>
      </c>
      <c r="W251" s="18">
        <f t="shared" si="65"/>
        <v>0.8053200000000001</v>
      </c>
      <c r="X251" s="11">
        <f t="shared" si="66"/>
        <v>0.75</v>
      </c>
      <c r="Y251" s="18">
        <f t="shared" si="67"/>
        <v>37.5</v>
      </c>
      <c r="Z251" s="18">
        <f t="shared" si="68"/>
        <v>375</v>
      </c>
      <c r="AA251" s="18">
        <f>SUM(Z$2:Z251)</f>
        <v>130500</v>
      </c>
      <c r="AB251" s="18">
        <f t="shared" si="69"/>
        <v>524.0963855421687</v>
      </c>
    </row>
    <row r="252" spans="1:28" ht="12.75">
      <c r="A252" s="11">
        <f t="shared" si="54"/>
        <v>11</v>
      </c>
      <c r="B252" s="11">
        <f t="shared" si="55"/>
        <v>7.700000000000001</v>
      </c>
      <c r="C252" s="11">
        <v>0.55</v>
      </c>
      <c r="D252" s="11">
        <v>0.47</v>
      </c>
      <c r="E252" s="11">
        <f t="shared" si="70"/>
        <v>19.923195087389697</v>
      </c>
      <c r="F252" s="12">
        <f t="shared" si="56"/>
        <v>335.9699999999998</v>
      </c>
      <c r="G252" s="12">
        <f t="shared" si="57"/>
        <v>437.09999999999997</v>
      </c>
      <c r="H252" s="11">
        <v>250</v>
      </c>
      <c r="I252" s="13">
        <f t="shared" si="58"/>
        <v>1</v>
      </c>
      <c r="J252" s="11">
        <f>SUM(I$3:I252)</f>
        <v>158</v>
      </c>
      <c r="K252" s="12">
        <f t="shared" si="59"/>
        <v>63.2</v>
      </c>
      <c r="L252" s="11">
        <f t="shared" si="60"/>
        <v>0.55</v>
      </c>
      <c r="M252" s="11">
        <f t="shared" si="61"/>
        <v>0</v>
      </c>
      <c r="N252" s="11">
        <f>SUM(L$3:L252)</f>
        <v>49.29499999999997</v>
      </c>
      <c r="O252" s="11">
        <f>SUM(M$3:M252)</f>
        <v>-32.44</v>
      </c>
      <c r="P252" s="12">
        <f t="shared" si="71"/>
        <v>1.519574599260172</v>
      </c>
      <c r="Q252" s="12">
        <f t="shared" si="62"/>
        <v>645.510651886138</v>
      </c>
      <c r="R252" s="11">
        <v>0</v>
      </c>
      <c r="S252" s="11">
        <f t="shared" si="63"/>
        <v>0</v>
      </c>
      <c r="T252" s="11">
        <f t="shared" si="64"/>
        <v>0.55</v>
      </c>
      <c r="U252" s="16">
        <v>42289</v>
      </c>
      <c r="V252" s="11">
        <v>201.59</v>
      </c>
      <c r="W252" s="18">
        <f t="shared" si="65"/>
        <v>11.08745</v>
      </c>
      <c r="X252" s="11">
        <f t="shared" si="66"/>
        <v>11</v>
      </c>
      <c r="Y252" s="18">
        <f t="shared" si="67"/>
        <v>550</v>
      </c>
      <c r="Z252" s="18">
        <f t="shared" si="68"/>
        <v>5500</v>
      </c>
      <c r="AA252" s="18">
        <f>SUM(Z$2:Z252)</f>
        <v>136000</v>
      </c>
      <c r="AB252" s="18">
        <f t="shared" si="69"/>
        <v>544</v>
      </c>
    </row>
    <row r="253" spans="1:28" ht="12.75">
      <c r="A253" s="11">
        <f t="shared" si="54"/>
        <v>10</v>
      </c>
      <c r="B253" s="11">
        <f t="shared" si="55"/>
        <v>7</v>
      </c>
      <c r="C253" s="11">
        <v>0.5</v>
      </c>
      <c r="D253" s="11">
        <v>0.56</v>
      </c>
      <c r="E253" s="11">
        <f t="shared" si="70"/>
        <v>20.483195087389696</v>
      </c>
      <c r="F253" s="12">
        <f t="shared" si="56"/>
        <v>342.9699999999998</v>
      </c>
      <c r="G253" s="12">
        <f t="shared" si="57"/>
        <v>447.09999999999997</v>
      </c>
      <c r="H253" s="11">
        <v>251</v>
      </c>
      <c r="I253" s="13">
        <f t="shared" si="58"/>
        <v>1</v>
      </c>
      <c r="J253" s="11">
        <f>SUM(I$3:I253)</f>
        <v>159</v>
      </c>
      <c r="K253" s="12">
        <f t="shared" si="59"/>
        <v>63.34661354581673</v>
      </c>
      <c r="L253" s="11">
        <f t="shared" si="60"/>
        <v>0.5</v>
      </c>
      <c r="M253" s="11">
        <f t="shared" si="61"/>
        <v>0</v>
      </c>
      <c r="N253" s="11">
        <f>SUM(L$3:L253)</f>
        <v>49.79499999999997</v>
      </c>
      <c r="O253" s="11">
        <f>SUM(M$3:M253)</f>
        <v>-32.44</v>
      </c>
      <c r="P253" s="12">
        <f t="shared" si="71"/>
        <v>1.5349876695437723</v>
      </c>
      <c r="Q253" s="12">
        <f t="shared" si="62"/>
        <v>690.6963975181677</v>
      </c>
      <c r="R253" s="11">
        <v>1</v>
      </c>
      <c r="S253" s="11">
        <f t="shared" si="63"/>
        <v>0.5</v>
      </c>
      <c r="T253" s="11">
        <f t="shared" si="64"/>
        <v>0</v>
      </c>
      <c r="U253" s="16">
        <v>42291</v>
      </c>
      <c r="V253" s="11">
        <v>199.29</v>
      </c>
      <c r="W253" s="18">
        <f t="shared" si="65"/>
        <v>9.9645</v>
      </c>
      <c r="X253" s="11">
        <f t="shared" si="66"/>
        <v>10</v>
      </c>
      <c r="Y253" s="18">
        <f t="shared" si="67"/>
        <v>500</v>
      </c>
      <c r="Z253" s="18">
        <f t="shared" si="68"/>
        <v>5000</v>
      </c>
      <c r="AA253" s="18">
        <f>SUM(Z$2:Z253)</f>
        <v>141000</v>
      </c>
      <c r="AB253" s="18">
        <f t="shared" si="69"/>
        <v>561.7529880478088</v>
      </c>
    </row>
    <row r="254" spans="1:28" ht="12.75">
      <c r="A254" s="11">
        <f t="shared" si="54"/>
        <v>6.6000000000000005</v>
      </c>
      <c r="B254" s="11">
        <f t="shared" si="55"/>
        <v>4.62</v>
      </c>
      <c r="C254" s="11">
        <v>0.33</v>
      </c>
      <c r="D254" s="11">
        <v>0.38</v>
      </c>
      <c r="E254" s="11">
        <f t="shared" si="70"/>
        <v>20.863195087389695</v>
      </c>
      <c r="F254" s="12">
        <f t="shared" si="56"/>
        <v>347.5899999999998</v>
      </c>
      <c r="G254" s="12">
        <f t="shared" si="57"/>
        <v>453.7</v>
      </c>
      <c r="H254" s="11">
        <v>252</v>
      </c>
      <c r="I254" s="13">
        <f t="shared" si="58"/>
        <v>1</v>
      </c>
      <c r="J254" s="11">
        <f>SUM(I$3:I254)</f>
        <v>160</v>
      </c>
      <c r="K254" s="12">
        <f t="shared" si="59"/>
        <v>63.49206349206349</v>
      </c>
      <c r="L254" s="11">
        <f t="shared" si="60"/>
        <v>0.33</v>
      </c>
      <c r="M254" s="11">
        <f t="shared" si="61"/>
        <v>0</v>
      </c>
      <c r="N254" s="11">
        <f>SUM(L$3:L254)</f>
        <v>50.12499999999997</v>
      </c>
      <c r="O254" s="11">
        <f>SUM(M$3:M254)</f>
        <v>-32.44</v>
      </c>
      <c r="P254" s="12">
        <f t="shared" si="71"/>
        <v>1.5451602959309487</v>
      </c>
      <c r="Q254" s="12">
        <f t="shared" si="62"/>
        <v>722.6065710835071</v>
      </c>
      <c r="R254" s="11">
        <v>0</v>
      </c>
      <c r="S254" s="11">
        <f t="shared" si="63"/>
        <v>0</v>
      </c>
      <c r="T254" s="11">
        <f t="shared" si="64"/>
        <v>0.33</v>
      </c>
      <c r="U254" s="16">
        <v>42293</v>
      </c>
      <c r="V254" s="11">
        <v>203.27</v>
      </c>
      <c r="W254" s="18">
        <f t="shared" si="65"/>
        <v>6.707910000000002</v>
      </c>
      <c r="X254" s="11">
        <f t="shared" si="66"/>
        <v>6.75</v>
      </c>
      <c r="Y254" s="18">
        <f t="shared" si="67"/>
        <v>337.5</v>
      </c>
      <c r="Z254" s="18">
        <f t="shared" si="68"/>
        <v>3375</v>
      </c>
      <c r="AA254" s="18">
        <f>SUM(Z$2:Z254)</f>
        <v>144375</v>
      </c>
      <c r="AB254" s="18">
        <f t="shared" si="69"/>
        <v>572.9166666666666</v>
      </c>
    </row>
    <row r="255" spans="1:28" ht="12.75">
      <c r="A255" s="11">
        <f t="shared" si="54"/>
        <v>0.8</v>
      </c>
      <c r="B255" s="11">
        <f t="shared" si="55"/>
        <v>0.56</v>
      </c>
      <c r="C255" s="11">
        <v>0.04</v>
      </c>
      <c r="D255" s="11">
        <v>0.1</v>
      </c>
      <c r="E255" s="11">
        <f t="shared" si="70"/>
        <v>20.963195087389696</v>
      </c>
      <c r="F255" s="12">
        <f t="shared" si="56"/>
        <v>348.1499999999998</v>
      </c>
      <c r="G255" s="12">
        <f t="shared" si="57"/>
        <v>454.5</v>
      </c>
      <c r="H255" s="11">
        <v>253</v>
      </c>
      <c r="I255" s="13">
        <f t="shared" si="58"/>
        <v>1</v>
      </c>
      <c r="J255" s="11">
        <f>SUM(I$3:I255)</f>
        <v>161</v>
      </c>
      <c r="K255" s="12">
        <f t="shared" si="59"/>
        <v>63.63636363636363</v>
      </c>
      <c r="L255" s="11">
        <f t="shared" si="60"/>
        <v>0.04</v>
      </c>
      <c r="M255" s="11">
        <f t="shared" si="61"/>
        <v>0</v>
      </c>
      <c r="N255" s="11">
        <f>SUM(L$3:L255)</f>
        <v>50.16499999999997</v>
      </c>
      <c r="O255" s="11">
        <f>SUM(M$3:M255)</f>
        <v>-32.44</v>
      </c>
      <c r="P255" s="12">
        <f t="shared" si="71"/>
        <v>1.5463933415536366</v>
      </c>
      <c r="Q255" s="12">
        <f t="shared" si="62"/>
        <v>726.6531678815747</v>
      </c>
      <c r="R255" s="11">
        <v>0</v>
      </c>
      <c r="S255" s="11">
        <f t="shared" si="63"/>
        <v>0</v>
      </c>
      <c r="T255" s="11">
        <f t="shared" si="64"/>
        <v>0.04</v>
      </c>
      <c r="U255" s="16">
        <v>42300</v>
      </c>
      <c r="V255" s="11">
        <v>207.51</v>
      </c>
      <c r="W255" s="18">
        <f t="shared" si="65"/>
        <v>0.8300399999999999</v>
      </c>
      <c r="X255" s="11">
        <f t="shared" si="66"/>
        <v>0.75</v>
      </c>
      <c r="Y255" s="18">
        <f t="shared" si="67"/>
        <v>37.5</v>
      </c>
      <c r="Z255" s="18">
        <f t="shared" si="68"/>
        <v>375</v>
      </c>
      <c r="AA255" s="18">
        <f>SUM(Z$2:Z255)</f>
        <v>144750</v>
      </c>
      <c r="AB255" s="18">
        <f t="shared" si="69"/>
        <v>572.1343873517786</v>
      </c>
    </row>
    <row r="256" spans="1:28" ht="12.75">
      <c r="A256" s="11">
        <f t="shared" si="54"/>
        <v>-2.2</v>
      </c>
      <c r="B256" s="11">
        <f t="shared" si="55"/>
        <v>-1.54</v>
      </c>
      <c r="C256" s="11">
        <v>-0.11</v>
      </c>
      <c r="D256" s="11">
        <v>-0.11</v>
      </c>
      <c r="E256" s="11">
        <f t="shared" si="70"/>
        <v>20.853195087389697</v>
      </c>
      <c r="F256" s="12">
        <f t="shared" si="56"/>
        <v>346.6099999999998</v>
      </c>
      <c r="G256" s="12">
        <f t="shared" si="57"/>
        <v>452.3</v>
      </c>
      <c r="H256" s="11">
        <v>254</v>
      </c>
      <c r="I256" s="13">
        <f t="shared" si="58"/>
        <v>0</v>
      </c>
      <c r="J256" s="11">
        <f>SUM(I$3:I256)</f>
        <v>161</v>
      </c>
      <c r="K256" s="12">
        <f t="shared" si="59"/>
        <v>63.38582677165354</v>
      </c>
      <c r="L256" s="11">
        <f t="shared" si="60"/>
        <v>0</v>
      </c>
      <c r="M256" s="11">
        <f t="shared" si="61"/>
        <v>-0.11</v>
      </c>
      <c r="N256" s="11">
        <f>SUM(L$3:L256)</f>
        <v>50.16499999999997</v>
      </c>
      <c r="O256" s="11">
        <f>SUM(M$3:M256)</f>
        <v>-32.55</v>
      </c>
      <c r="P256" s="12">
        <f t="shared" si="71"/>
        <v>1.541167434715821</v>
      </c>
      <c r="Q256" s="12">
        <f t="shared" si="62"/>
        <v>715.4627090961985</v>
      </c>
      <c r="R256" s="11">
        <v>1</v>
      </c>
      <c r="S256" s="11">
        <f t="shared" si="63"/>
        <v>-0.11</v>
      </c>
      <c r="T256" s="11">
        <f t="shared" si="64"/>
        <v>0</v>
      </c>
      <c r="U256" s="16">
        <v>42306</v>
      </c>
      <c r="V256" s="11">
        <v>208.51</v>
      </c>
      <c r="W256" s="18">
        <f t="shared" si="65"/>
        <v>-2.2936099999999997</v>
      </c>
      <c r="X256" s="11">
        <f t="shared" si="66"/>
        <v>-2.25</v>
      </c>
      <c r="Y256" s="18">
        <f t="shared" si="67"/>
        <v>-112.5</v>
      </c>
      <c r="Z256" s="18">
        <f t="shared" si="68"/>
        <v>-1125</v>
      </c>
      <c r="AA256" s="18">
        <f>SUM(Z$2:Z256)</f>
        <v>143625</v>
      </c>
      <c r="AB256" s="18">
        <f t="shared" si="69"/>
        <v>565.4527559055118</v>
      </c>
    </row>
    <row r="257" spans="1:28" ht="12.75">
      <c r="A257" s="11">
        <f t="shared" si="54"/>
        <v>3.8</v>
      </c>
      <c r="B257" s="11">
        <f t="shared" si="55"/>
        <v>2.66</v>
      </c>
      <c r="C257" s="11">
        <v>0.19</v>
      </c>
      <c r="D257" s="11">
        <v>0.19</v>
      </c>
      <c r="E257" s="11">
        <f t="shared" si="70"/>
        <v>21.043195087389698</v>
      </c>
      <c r="F257" s="12">
        <f t="shared" si="56"/>
        <v>349.2699999999998</v>
      </c>
      <c r="G257" s="12">
        <f t="shared" si="57"/>
        <v>456.1</v>
      </c>
      <c r="H257" s="11">
        <v>255</v>
      </c>
      <c r="I257" s="13">
        <f t="shared" si="58"/>
        <v>1</v>
      </c>
      <c r="J257" s="11">
        <f>SUM(I$3:I257)</f>
        <v>162</v>
      </c>
      <c r="K257" s="12">
        <f t="shared" si="59"/>
        <v>63.52941176470588</v>
      </c>
      <c r="L257" s="11">
        <f t="shared" si="60"/>
        <v>0.19</v>
      </c>
      <c r="M257" s="11">
        <f t="shared" si="61"/>
        <v>0</v>
      </c>
      <c r="N257" s="11">
        <f>SUM(L$3:L257)</f>
        <v>50.35499999999997</v>
      </c>
      <c r="O257" s="11">
        <f>SUM(M$3:M257)</f>
        <v>-32.55</v>
      </c>
      <c r="P257" s="12">
        <f t="shared" si="71"/>
        <v>1.54700460829493</v>
      </c>
      <c r="Q257" s="12">
        <f t="shared" si="62"/>
        <v>734.4940171581574</v>
      </c>
      <c r="R257" s="11">
        <v>1</v>
      </c>
      <c r="S257" s="11">
        <f t="shared" si="63"/>
        <v>0.19</v>
      </c>
      <c r="T257" s="11">
        <f t="shared" si="64"/>
        <v>0</v>
      </c>
      <c r="U257" s="16">
        <v>42307</v>
      </c>
      <c r="V257" s="11">
        <v>207.93</v>
      </c>
      <c r="W257" s="18">
        <f t="shared" si="65"/>
        <v>3.95067</v>
      </c>
      <c r="X257" s="11">
        <f t="shared" si="66"/>
        <v>4</v>
      </c>
      <c r="Y257" s="18">
        <f t="shared" si="67"/>
        <v>200</v>
      </c>
      <c r="Z257" s="18">
        <f t="shared" si="68"/>
        <v>2000</v>
      </c>
      <c r="AA257" s="18">
        <f>SUM(Z$2:Z257)</f>
        <v>145625</v>
      </c>
      <c r="AB257" s="18">
        <f t="shared" si="69"/>
        <v>571.0784313725491</v>
      </c>
    </row>
    <row r="258" spans="1:28" ht="12.75">
      <c r="A258" s="11">
        <f t="shared" si="54"/>
        <v>1.4000000000000001</v>
      </c>
      <c r="B258" s="11">
        <f t="shared" si="55"/>
        <v>0.9800000000000001</v>
      </c>
      <c r="C258" s="11">
        <v>0.07</v>
      </c>
      <c r="D258" s="11">
        <v>0.2</v>
      </c>
      <c r="E258" s="11">
        <f t="shared" si="70"/>
        <v>21.243195087389697</v>
      </c>
      <c r="F258" s="12">
        <f t="shared" si="56"/>
        <v>350.24999999999983</v>
      </c>
      <c r="G258" s="12">
        <f t="shared" si="57"/>
        <v>457.5</v>
      </c>
      <c r="H258" s="11">
        <v>256</v>
      </c>
      <c r="I258" s="13">
        <f t="shared" si="58"/>
        <v>1</v>
      </c>
      <c r="J258" s="11">
        <f>SUM(I$3:I258)</f>
        <v>163</v>
      </c>
      <c r="K258" s="12">
        <f t="shared" si="59"/>
        <v>63.671875</v>
      </c>
      <c r="L258" s="11">
        <f t="shared" si="60"/>
        <v>0.07</v>
      </c>
      <c r="M258" s="11">
        <f t="shared" si="61"/>
        <v>0</v>
      </c>
      <c r="N258" s="11">
        <f>SUM(L$3:L258)</f>
        <v>50.42499999999997</v>
      </c>
      <c r="O258" s="11">
        <f>SUM(M$3:M258)</f>
        <v>-32.55</v>
      </c>
      <c r="P258" s="12">
        <f t="shared" si="71"/>
        <v>1.5491551459293387</v>
      </c>
      <c r="Q258" s="12">
        <f t="shared" si="62"/>
        <v>741.6920585263073</v>
      </c>
      <c r="R258" s="11">
        <v>0</v>
      </c>
      <c r="S258" s="11">
        <f t="shared" si="63"/>
        <v>0</v>
      </c>
      <c r="T258" s="11">
        <f t="shared" si="64"/>
        <v>0.07</v>
      </c>
      <c r="U258" s="16">
        <v>42310</v>
      </c>
      <c r="V258" s="11">
        <v>210.39</v>
      </c>
      <c r="W258" s="18">
        <f t="shared" si="65"/>
        <v>1.4727299999999999</v>
      </c>
      <c r="X258" s="11">
        <f t="shared" si="66"/>
        <v>1.5</v>
      </c>
      <c r="Y258" s="18">
        <f t="shared" si="67"/>
        <v>75</v>
      </c>
      <c r="Z258" s="18">
        <f t="shared" si="68"/>
        <v>750</v>
      </c>
      <c r="AA258" s="18">
        <f>SUM(Z$2:Z258)</f>
        <v>146375</v>
      </c>
      <c r="AB258" s="18">
        <f t="shared" si="69"/>
        <v>571.77734375</v>
      </c>
    </row>
    <row r="259" spans="1:28" ht="12.75">
      <c r="A259" s="11">
        <f aca="true" t="shared" si="72" ref="A259:A322">C259*20</f>
        <v>-6.000000000000001</v>
      </c>
      <c r="B259" s="11">
        <f aca="true" t="shared" si="73" ref="B259:B322">C259*14</f>
        <v>-4.200000000000001</v>
      </c>
      <c r="C259" s="11">
        <v>-0.30000000000000004</v>
      </c>
      <c r="D259" s="11">
        <v>-0.35</v>
      </c>
      <c r="E259" s="11">
        <f t="shared" si="70"/>
        <v>20.893195087389696</v>
      </c>
      <c r="F259" s="12">
        <f aca="true" t="shared" si="74" ref="F259:F322">B259+F258</f>
        <v>346.04999999999984</v>
      </c>
      <c r="G259" s="12">
        <f aca="true" t="shared" si="75" ref="G259:G322">G258+A259</f>
        <v>451.5</v>
      </c>
      <c r="H259" s="11">
        <v>257</v>
      </c>
      <c r="I259" s="13">
        <f aca="true" t="shared" si="76" ref="I259:I322">IF(OR(C259&gt;0,C259=0),1,0)</f>
        <v>0</v>
      </c>
      <c r="J259" s="11">
        <f>SUM(I$3:I259)</f>
        <v>163</v>
      </c>
      <c r="K259" s="12">
        <f aca="true" t="shared" si="77" ref="K259:K322">J259/H259*100</f>
        <v>63.42412451361867</v>
      </c>
      <c r="L259" s="11">
        <f aca="true" t="shared" si="78" ref="L259:L322">IF(C259&gt;0,C259,0)</f>
        <v>0</v>
      </c>
      <c r="M259" s="11">
        <f aca="true" t="shared" si="79" ref="M259:M322">IF(C259&lt;0,C259,0)</f>
        <v>-0.30000000000000004</v>
      </c>
      <c r="N259" s="11">
        <f>SUM(L$3:L259)</f>
        <v>50.42499999999997</v>
      </c>
      <c r="O259" s="11">
        <f>SUM(M$3:M259)</f>
        <v>-32.849999999999994</v>
      </c>
      <c r="P259" s="12">
        <f t="shared" si="71"/>
        <v>1.5350076103500754</v>
      </c>
      <c r="Q259" s="12">
        <f aca="true" t="shared" si="80" ref="Q259:Q315">Q258*(1+14*C259/100)</f>
        <v>710.5409920682024</v>
      </c>
      <c r="R259" s="11">
        <v>1</v>
      </c>
      <c r="S259" s="11">
        <f aca="true" t="shared" si="81" ref="S259:S322">IF(R259&gt;0,C259,0)</f>
        <v>-0.30000000000000004</v>
      </c>
      <c r="T259" s="11">
        <f aca="true" t="shared" si="82" ref="T259:T322">IF(R259=0,C259,0)</f>
        <v>0</v>
      </c>
      <c r="U259" s="16">
        <v>42314</v>
      </c>
      <c r="V259" s="11">
        <v>210.04</v>
      </c>
      <c r="W259" s="18">
        <f aca="true" t="shared" si="83" ref="W259:W322">V259*C259*10/100</f>
        <v>-6.3012000000000015</v>
      </c>
      <c r="X259" s="11">
        <f aca="true" t="shared" si="84" ref="X259:X322">_XLL.ARROTONDA.MULTIPLO(W259,IF(W259&gt;0,1/4,-1/4))</f>
        <v>-6.25</v>
      </c>
      <c r="Y259" s="18">
        <f aca="true" t="shared" si="85" ref="Y259:Y322">X259*50</f>
        <v>-312.5</v>
      </c>
      <c r="Z259" s="18">
        <f aca="true" t="shared" si="86" ref="Z259:Z322">Y259*10</f>
        <v>-3125</v>
      </c>
      <c r="AA259" s="18">
        <f>SUM(Z$2:Z259)</f>
        <v>143250</v>
      </c>
      <c r="AB259" s="18">
        <f aca="true" t="shared" si="87" ref="AB259:AB322">AA259/H259</f>
        <v>557.3929961089494</v>
      </c>
    </row>
    <row r="260" spans="1:28" ht="12.75">
      <c r="A260" s="11">
        <f t="shared" si="72"/>
        <v>3.4000000000000004</v>
      </c>
      <c r="B260" s="11">
        <f t="shared" si="73"/>
        <v>2.3800000000000003</v>
      </c>
      <c r="C260" s="11">
        <v>0.17</v>
      </c>
      <c r="D260" s="11">
        <v>0.15</v>
      </c>
      <c r="E260" s="11">
        <f aca="true" t="shared" si="88" ref="E260:E323">E259+D260</f>
        <v>21.043195087389694</v>
      </c>
      <c r="F260" s="12">
        <f t="shared" si="74"/>
        <v>348.42999999999984</v>
      </c>
      <c r="G260" s="12">
        <f t="shared" si="75"/>
        <v>454.9</v>
      </c>
      <c r="H260" s="11">
        <v>258</v>
      </c>
      <c r="I260" s="13">
        <f t="shared" si="76"/>
        <v>1</v>
      </c>
      <c r="J260" s="11">
        <f>SUM(I$3:I260)</f>
        <v>164</v>
      </c>
      <c r="K260" s="12">
        <f t="shared" si="77"/>
        <v>63.565891472868216</v>
      </c>
      <c r="L260" s="11">
        <f t="shared" si="78"/>
        <v>0.17</v>
      </c>
      <c r="M260" s="11">
        <f t="shared" si="79"/>
        <v>0</v>
      </c>
      <c r="N260" s="11">
        <f>SUM(L$3:L260)</f>
        <v>50.59499999999997</v>
      </c>
      <c r="O260" s="11">
        <f>SUM(M$3:M260)</f>
        <v>-32.849999999999994</v>
      </c>
      <c r="P260" s="12">
        <f t="shared" si="71"/>
        <v>1.540182648401826</v>
      </c>
      <c r="Q260" s="12">
        <f t="shared" si="80"/>
        <v>727.4518676794256</v>
      </c>
      <c r="R260" s="11">
        <v>1</v>
      </c>
      <c r="S260" s="11">
        <f t="shared" si="81"/>
        <v>0.17</v>
      </c>
      <c r="T260" s="11">
        <f t="shared" si="82"/>
        <v>0</v>
      </c>
      <c r="U260" s="16">
        <v>42318</v>
      </c>
      <c r="V260" s="11">
        <v>208.56</v>
      </c>
      <c r="W260" s="18">
        <f t="shared" si="83"/>
        <v>3.5455200000000002</v>
      </c>
      <c r="X260" s="11">
        <f t="shared" si="84"/>
        <v>3.5</v>
      </c>
      <c r="Y260" s="18">
        <f t="shared" si="85"/>
        <v>175</v>
      </c>
      <c r="Z260" s="18">
        <f t="shared" si="86"/>
        <v>1750</v>
      </c>
      <c r="AA260" s="18">
        <f>SUM(Z$2:Z260)</f>
        <v>145000</v>
      </c>
      <c r="AB260" s="18">
        <f t="shared" si="87"/>
        <v>562.015503875969</v>
      </c>
    </row>
    <row r="261" spans="1:28" ht="12.75">
      <c r="A261" s="11">
        <f t="shared" si="72"/>
        <v>5.2</v>
      </c>
      <c r="B261" s="11">
        <f t="shared" si="73"/>
        <v>3.64</v>
      </c>
      <c r="C261" s="11">
        <v>0.26</v>
      </c>
      <c r="D261" s="11">
        <v>0.36</v>
      </c>
      <c r="E261" s="11">
        <f t="shared" si="88"/>
        <v>21.403195087389694</v>
      </c>
      <c r="F261" s="12">
        <f t="shared" si="74"/>
        <v>352.0699999999998</v>
      </c>
      <c r="G261" s="12">
        <f t="shared" si="75"/>
        <v>460.09999999999997</v>
      </c>
      <c r="H261" s="11">
        <v>259</v>
      </c>
      <c r="I261" s="13">
        <f t="shared" si="76"/>
        <v>1</v>
      </c>
      <c r="J261" s="11">
        <f>SUM(I$3:I261)</f>
        <v>165</v>
      </c>
      <c r="K261" s="12">
        <f t="shared" si="77"/>
        <v>63.7065637065637</v>
      </c>
      <c r="L261" s="11">
        <f t="shared" si="78"/>
        <v>0.26</v>
      </c>
      <c r="M261" s="11">
        <f t="shared" si="79"/>
        <v>0</v>
      </c>
      <c r="N261" s="11">
        <f>SUM(L$3:L261)</f>
        <v>50.85499999999997</v>
      </c>
      <c r="O261" s="11">
        <f>SUM(M$3:M261)</f>
        <v>-32.849999999999994</v>
      </c>
      <c r="P261" s="12">
        <f t="shared" si="71"/>
        <v>1.5480974124809734</v>
      </c>
      <c r="Q261" s="12">
        <f t="shared" si="80"/>
        <v>753.9311156629567</v>
      </c>
      <c r="R261" s="11">
        <v>1</v>
      </c>
      <c r="S261" s="11">
        <f t="shared" si="81"/>
        <v>0.26</v>
      </c>
      <c r="T261" s="11">
        <f t="shared" si="82"/>
        <v>0</v>
      </c>
      <c r="U261" s="16">
        <v>42338</v>
      </c>
      <c r="V261" s="11">
        <v>208.69</v>
      </c>
      <c r="W261" s="18">
        <f t="shared" si="83"/>
        <v>5.425940000000001</v>
      </c>
      <c r="X261" s="11">
        <f t="shared" si="84"/>
        <v>5.5</v>
      </c>
      <c r="Y261" s="18">
        <f t="shared" si="85"/>
        <v>275</v>
      </c>
      <c r="Z261" s="18">
        <f t="shared" si="86"/>
        <v>2750</v>
      </c>
      <c r="AA261" s="18">
        <f>SUM(Z$2:Z261)</f>
        <v>147750</v>
      </c>
      <c r="AB261" s="18">
        <f t="shared" si="87"/>
        <v>570.4633204633204</v>
      </c>
    </row>
    <row r="262" spans="1:28" ht="12.75">
      <c r="A262" s="11">
        <f t="shared" si="72"/>
        <v>16</v>
      </c>
      <c r="B262" s="11">
        <f t="shared" si="73"/>
        <v>11.200000000000001</v>
      </c>
      <c r="C262" s="11">
        <v>0.8</v>
      </c>
      <c r="D262" s="11">
        <v>0.69</v>
      </c>
      <c r="E262" s="11">
        <f t="shared" si="88"/>
        <v>22.093195087389695</v>
      </c>
      <c r="F262" s="12">
        <f t="shared" si="74"/>
        <v>363.2699999999998</v>
      </c>
      <c r="G262" s="12">
        <f t="shared" si="75"/>
        <v>476.09999999999997</v>
      </c>
      <c r="H262" s="11">
        <v>260</v>
      </c>
      <c r="I262" s="13">
        <f t="shared" si="76"/>
        <v>1</v>
      </c>
      <c r="J262" s="11">
        <f>SUM(I$3:I262)</f>
        <v>166</v>
      </c>
      <c r="K262" s="12">
        <f t="shared" si="77"/>
        <v>63.84615384615384</v>
      </c>
      <c r="L262" s="11">
        <f t="shared" si="78"/>
        <v>0.8</v>
      </c>
      <c r="M262" s="11">
        <f t="shared" si="79"/>
        <v>0</v>
      </c>
      <c r="N262" s="11">
        <f>SUM(L$3:L262)</f>
        <v>51.654999999999966</v>
      </c>
      <c r="O262" s="11">
        <f>SUM(M$3:M262)</f>
        <v>-32.849999999999994</v>
      </c>
      <c r="P262" s="12">
        <f t="shared" si="71"/>
        <v>1.5724505327245046</v>
      </c>
      <c r="Q262" s="12">
        <f t="shared" si="80"/>
        <v>838.3714006172079</v>
      </c>
      <c r="R262" s="11">
        <v>1</v>
      </c>
      <c r="S262" s="11">
        <f t="shared" si="81"/>
        <v>0.8</v>
      </c>
      <c r="T262" s="11">
        <f t="shared" si="82"/>
        <v>0</v>
      </c>
      <c r="U262" s="16">
        <v>42356</v>
      </c>
      <c r="V262" s="11">
        <v>200.02</v>
      </c>
      <c r="W262" s="18">
        <f t="shared" si="83"/>
        <v>16.001600000000003</v>
      </c>
      <c r="X262" s="11">
        <f t="shared" si="84"/>
        <v>16</v>
      </c>
      <c r="Y262" s="18">
        <f t="shared" si="85"/>
        <v>800</v>
      </c>
      <c r="Z262" s="18">
        <f t="shared" si="86"/>
        <v>8000</v>
      </c>
      <c r="AA262" s="18">
        <f>SUM(Z$2:Z262)</f>
        <v>155750</v>
      </c>
      <c r="AB262" s="18">
        <f t="shared" si="87"/>
        <v>599.0384615384615</v>
      </c>
    </row>
    <row r="263" spans="1:28" ht="12.75">
      <c r="A263" s="11">
        <f t="shared" si="72"/>
        <v>8.4</v>
      </c>
      <c r="B263" s="11">
        <f t="shared" si="73"/>
        <v>5.88</v>
      </c>
      <c r="C263" s="11">
        <v>0.42</v>
      </c>
      <c r="D263" s="11">
        <v>0.58</v>
      </c>
      <c r="E263" s="11">
        <f t="shared" si="88"/>
        <v>22.673195087389693</v>
      </c>
      <c r="F263" s="12">
        <f t="shared" si="74"/>
        <v>369.1499999999998</v>
      </c>
      <c r="G263" s="12">
        <f t="shared" si="75"/>
        <v>484.49999999999994</v>
      </c>
      <c r="H263" s="11">
        <v>261</v>
      </c>
      <c r="I263" s="13">
        <f t="shared" si="76"/>
        <v>1</v>
      </c>
      <c r="J263" s="11">
        <f>SUM(I$3:I263)</f>
        <v>167</v>
      </c>
      <c r="K263" s="12">
        <f t="shared" si="77"/>
        <v>63.984674329501914</v>
      </c>
      <c r="L263" s="11">
        <f t="shared" si="78"/>
        <v>0.42</v>
      </c>
      <c r="M263" s="11">
        <f t="shared" si="79"/>
        <v>0</v>
      </c>
      <c r="N263" s="11">
        <f>SUM(L$3:L263)</f>
        <v>52.07499999999997</v>
      </c>
      <c r="O263" s="11">
        <f>SUM(M$3:M263)</f>
        <v>-32.849999999999994</v>
      </c>
      <c r="P263" s="12">
        <f t="shared" si="71"/>
        <v>1.5852359208523585</v>
      </c>
      <c r="Q263" s="12">
        <f t="shared" si="80"/>
        <v>887.6676389734997</v>
      </c>
      <c r="R263" s="11">
        <v>1</v>
      </c>
      <c r="S263" s="11">
        <f t="shared" si="81"/>
        <v>0.42</v>
      </c>
      <c r="T263" s="11">
        <f t="shared" si="82"/>
        <v>0</v>
      </c>
      <c r="U263" s="16">
        <v>42360</v>
      </c>
      <c r="V263" s="11">
        <v>203.5</v>
      </c>
      <c r="W263" s="18">
        <f t="shared" si="83"/>
        <v>8.547</v>
      </c>
      <c r="X263" s="11">
        <f t="shared" si="84"/>
        <v>8.5</v>
      </c>
      <c r="Y263" s="18">
        <f t="shared" si="85"/>
        <v>425</v>
      </c>
      <c r="Z263" s="18">
        <f t="shared" si="86"/>
        <v>4250</v>
      </c>
      <c r="AA263" s="18">
        <f>SUM(Z$2:Z263)</f>
        <v>160000</v>
      </c>
      <c r="AB263" s="18">
        <f t="shared" si="87"/>
        <v>613.0268199233717</v>
      </c>
    </row>
    <row r="264" spans="1:28" ht="12.75">
      <c r="A264" s="11">
        <f t="shared" si="72"/>
        <v>-0.4</v>
      </c>
      <c r="B264" s="11">
        <f t="shared" si="73"/>
        <v>-0.28</v>
      </c>
      <c r="C264" s="11">
        <v>-0.02</v>
      </c>
      <c r="D264" s="11">
        <v>0.16</v>
      </c>
      <c r="E264" s="11">
        <f t="shared" si="88"/>
        <v>22.833195087389694</v>
      </c>
      <c r="F264" s="12">
        <f t="shared" si="74"/>
        <v>368.86999999999983</v>
      </c>
      <c r="G264" s="12">
        <f t="shared" si="75"/>
        <v>484.09999999999997</v>
      </c>
      <c r="H264" s="11">
        <v>262</v>
      </c>
      <c r="I264" s="13">
        <f t="shared" si="76"/>
        <v>0</v>
      </c>
      <c r="J264" s="11">
        <f>SUM(I$3:I264)</f>
        <v>167</v>
      </c>
      <c r="K264" s="12">
        <f t="shared" si="77"/>
        <v>63.74045801526718</v>
      </c>
      <c r="L264" s="11">
        <f t="shared" si="78"/>
        <v>0</v>
      </c>
      <c r="M264" s="11">
        <f t="shared" si="79"/>
        <v>-0.02</v>
      </c>
      <c r="N264" s="11">
        <f>SUM(L$3:L264)</f>
        <v>52.07499999999997</v>
      </c>
      <c r="O264" s="11">
        <f>SUM(M$3:M264)</f>
        <v>-32.87</v>
      </c>
      <c r="P264" s="12">
        <f aca="true" t="shared" si="89" ref="P264:P327">N264/-O264</f>
        <v>1.5842713720717971</v>
      </c>
      <c r="Q264" s="12">
        <f t="shared" si="80"/>
        <v>885.1821695843739</v>
      </c>
      <c r="R264" s="11">
        <v>0</v>
      </c>
      <c r="S264" s="11">
        <f t="shared" si="81"/>
        <v>0</v>
      </c>
      <c r="T264" s="11">
        <f t="shared" si="82"/>
        <v>-0.02</v>
      </c>
      <c r="U264" s="16">
        <v>42361</v>
      </c>
      <c r="V264" s="11">
        <v>206.02</v>
      </c>
      <c r="W264" s="18">
        <f t="shared" si="83"/>
        <v>-0.41204</v>
      </c>
      <c r="X264" s="11">
        <f t="shared" si="84"/>
        <v>-0.5</v>
      </c>
      <c r="Y264" s="18">
        <f t="shared" si="85"/>
        <v>-25</v>
      </c>
      <c r="Z264" s="18">
        <f t="shared" si="86"/>
        <v>-250</v>
      </c>
      <c r="AA264" s="18">
        <f>SUM(Z$2:Z264)</f>
        <v>159750</v>
      </c>
      <c r="AB264" s="18">
        <f t="shared" si="87"/>
        <v>609.7328244274809</v>
      </c>
    </row>
    <row r="265" spans="1:28" ht="12.75">
      <c r="A265" s="11">
        <f t="shared" si="72"/>
        <v>-9</v>
      </c>
      <c r="B265" s="11">
        <f t="shared" si="73"/>
        <v>-6.3</v>
      </c>
      <c r="C265" s="11">
        <v>-0.45</v>
      </c>
      <c r="D265" s="11">
        <v>0.39</v>
      </c>
      <c r="E265" s="11">
        <f t="shared" si="88"/>
        <v>23.223195087389694</v>
      </c>
      <c r="F265" s="12">
        <f t="shared" si="74"/>
        <v>362.5699999999998</v>
      </c>
      <c r="G265" s="12">
        <f t="shared" si="75"/>
        <v>475.09999999999997</v>
      </c>
      <c r="H265" s="11">
        <v>263</v>
      </c>
      <c r="I265" s="13">
        <f t="shared" si="76"/>
        <v>0</v>
      </c>
      <c r="J265" s="11">
        <f>SUM(I$3:I265)</f>
        <v>167</v>
      </c>
      <c r="K265" s="12">
        <f t="shared" si="77"/>
        <v>63.49809885931559</v>
      </c>
      <c r="L265" s="11">
        <f t="shared" si="78"/>
        <v>0</v>
      </c>
      <c r="M265" s="11">
        <f t="shared" si="79"/>
        <v>-0.45</v>
      </c>
      <c r="N265" s="11">
        <f>SUM(L$3:L265)</f>
        <v>52.07499999999997</v>
      </c>
      <c r="O265" s="11">
        <f>SUM(M$3:M265)</f>
        <v>-33.32</v>
      </c>
      <c r="P265" s="12">
        <f t="shared" si="89"/>
        <v>1.562875150060023</v>
      </c>
      <c r="Q265" s="12">
        <f t="shared" si="80"/>
        <v>829.4156929005584</v>
      </c>
      <c r="R265" s="11">
        <v>1</v>
      </c>
      <c r="S265" s="11">
        <f t="shared" si="81"/>
        <v>-0.45</v>
      </c>
      <c r="T265" s="11">
        <f t="shared" si="82"/>
        <v>0</v>
      </c>
      <c r="U265" s="16">
        <v>42368</v>
      </c>
      <c r="V265" s="11">
        <v>205.13</v>
      </c>
      <c r="W265" s="18">
        <f t="shared" si="83"/>
        <v>-9.230849999999998</v>
      </c>
      <c r="X265" s="11">
        <f t="shared" si="84"/>
        <v>-9.25</v>
      </c>
      <c r="Y265" s="18">
        <f t="shared" si="85"/>
        <v>-462.5</v>
      </c>
      <c r="Z265" s="18">
        <f t="shared" si="86"/>
        <v>-4625</v>
      </c>
      <c r="AA265" s="18">
        <f>SUM(Z$2:Z265)</f>
        <v>155125</v>
      </c>
      <c r="AB265" s="18">
        <f t="shared" si="87"/>
        <v>589.8288973384031</v>
      </c>
    </row>
    <row r="266" spans="1:29" ht="12.75">
      <c r="A266" s="11">
        <f t="shared" si="72"/>
        <v>-26</v>
      </c>
      <c r="B266" s="11">
        <f t="shared" si="73"/>
        <v>-18.2</v>
      </c>
      <c r="C266" s="11">
        <v>-1.3</v>
      </c>
      <c r="D266" s="11">
        <v>-1.66</v>
      </c>
      <c r="E266" s="11">
        <f t="shared" si="88"/>
        <v>21.563195087389694</v>
      </c>
      <c r="F266" s="12">
        <f t="shared" si="74"/>
        <v>344.36999999999983</v>
      </c>
      <c r="G266" s="12">
        <f t="shared" si="75"/>
        <v>449.09999999999997</v>
      </c>
      <c r="H266" s="11">
        <v>264</v>
      </c>
      <c r="I266" s="13">
        <f t="shared" si="76"/>
        <v>0</v>
      </c>
      <c r="J266" s="11">
        <f>SUM(I$3:I266)</f>
        <v>167</v>
      </c>
      <c r="K266" s="12">
        <f t="shared" si="77"/>
        <v>63.25757575757576</v>
      </c>
      <c r="L266" s="11">
        <f t="shared" si="78"/>
        <v>0</v>
      </c>
      <c r="M266" s="11">
        <f t="shared" si="79"/>
        <v>-1.3</v>
      </c>
      <c r="N266" s="11">
        <f>SUM(L$3:L266)</f>
        <v>52.07499999999997</v>
      </c>
      <c r="O266" s="11">
        <f>SUM(M$3:M266)</f>
        <v>-34.62</v>
      </c>
      <c r="P266" s="12">
        <f t="shared" si="89"/>
        <v>1.5041883304448287</v>
      </c>
      <c r="Q266" s="12">
        <f t="shared" si="80"/>
        <v>678.4620367926568</v>
      </c>
      <c r="R266" s="11">
        <v>1</v>
      </c>
      <c r="S266" s="11">
        <f t="shared" si="81"/>
        <v>-1.3</v>
      </c>
      <c r="T266" s="11">
        <f t="shared" si="82"/>
        <v>0</v>
      </c>
      <c r="U266" s="16">
        <v>42369</v>
      </c>
      <c r="V266" s="11">
        <v>203.87</v>
      </c>
      <c r="W266" s="18">
        <f t="shared" si="83"/>
        <v>-26.5031</v>
      </c>
      <c r="X266" s="11">
        <f t="shared" si="84"/>
        <v>-26.5</v>
      </c>
      <c r="Y266" s="18">
        <f t="shared" si="85"/>
        <v>-1325</v>
      </c>
      <c r="Z266" s="18">
        <f t="shared" si="86"/>
        <v>-13250</v>
      </c>
      <c r="AA266" s="18">
        <f>SUM(Z$2:Z266)</f>
        <v>141875</v>
      </c>
      <c r="AB266" s="18">
        <f t="shared" si="87"/>
        <v>537.405303030303</v>
      </c>
      <c r="AC266" s="15" t="s">
        <v>59</v>
      </c>
    </row>
    <row r="267" spans="1:28" ht="12.75">
      <c r="A267" s="11">
        <f t="shared" si="72"/>
        <v>15.2</v>
      </c>
      <c r="B267" s="11">
        <f t="shared" si="73"/>
        <v>10.64</v>
      </c>
      <c r="C267" s="11">
        <v>0.76</v>
      </c>
      <c r="D267" s="11">
        <v>0.59</v>
      </c>
      <c r="E267" s="11">
        <f t="shared" si="88"/>
        <v>22.153195087389694</v>
      </c>
      <c r="F267" s="12">
        <f t="shared" si="74"/>
        <v>355.0099999999998</v>
      </c>
      <c r="G267" s="12">
        <f t="shared" si="75"/>
        <v>464.29999999999995</v>
      </c>
      <c r="H267" s="11">
        <v>265</v>
      </c>
      <c r="I267" s="13">
        <f t="shared" si="76"/>
        <v>1</v>
      </c>
      <c r="J267" s="11">
        <f>SUM(I$3:I267)</f>
        <v>168</v>
      </c>
      <c r="K267" s="12">
        <f t="shared" si="77"/>
        <v>63.39622641509434</v>
      </c>
      <c r="L267" s="11">
        <f t="shared" si="78"/>
        <v>0.76</v>
      </c>
      <c r="M267" s="11">
        <f t="shared" si="79"/>
        <v>0</v>
      </c>
      <c r="N267" s="11">
        <f>SUM(L$3:L267)</f>
        <v>52.834999999999965</v>
      </c>
      <c r="O267" s="11">
        <f>SUM(M$3:M267)</f>
        <v>-34.62</v>
      </c>
      <c r="P267" s="12">
        <f t="shared" si="89"/>
        <v>1.5261409589832458</v>
      </c>
      <c r="Q267" s="12">
        <f t="shared" si="80"/>
        <v>750.6503975073955</v>
      </c>
      <c r="R267" s="11">
        <v>1</v>
      </c>
      <c r="S267" s="11">
        <f t="shared" si="81"/>
        <v>0.76</v>
      </c>
      <c r="T267" s="11">
        <f t="shared" si="82"/>
        <v>0</v>
      </c>
      <c r="U267" s="16">
        <v>42376</v>
      </c>
      <c r="V267" s="11">
        <v>204.87</v>
      </c>
      <c r="W267" s="18">
        <f t="shared" si="83"/>
        <v>15.57012</v>
      </c>
      <c r="X267" s="11">
        <f t="shared" si="84"/>
        <v>15.5</v>
      </c>
      <c r="Y267" s="18">
        <f t="shared" si="85"/>
        <v>775</v>
      </c>
      <c r="Z267" s="18">
        <f t="shared" si="86"/>
        <v>7750</v>
      </c>
      <c r="AA267" s="18">
        <f>SUM(Z$2:Z267)</f>
        <v>149625</v>
      </c>
      <c r="AB267" s="18">
        <f t="shared" si="87"/>
        <v>564.622641509434</v>
      </c>
    </row>
    <row r="268" spans="1:29" ht="12.75">
      <c r="A268" s="11">
        <f t="shared" si="72"/>
        <v>50.4</v>
      </c>
      <c r="B268" s="11">
        <f t="shared" si="73"/>
        <v>35.28</v>
      </c>
      <c r="C268" s="11">
        <v>2.52</v>
      </c>
      <c r="D268" s="11">
        <v>2.69</v>
      </c>
      <c r="E268" s="11">
        <f t="shared" si="88"/>
        <v>24.843195087389695</v>
      </c>
      <c r="F268" s="12">
        <f t="shared" si="74"/>
        <v>390.28999999999985</v>
      </c>
      <c r="G268" s="12">
        <f t="shared" si="75"/>
        <v>514.6999999999999</v>
      </c>
      <c r="H268" s="11">
        <v>266</v>
      </c>
      <c r="I268" s="13">
        <f t="shared" si="76"/>
        <v>1</v>
      </c>
      <c r="J268" s="11">
        <f>SUM(I$3:I268)</f>
        <v>169</v>
      </c>
      <c r="K268" s="12">
        <f t="shared" si="77"/>
        <v>63.53383458646616</v>
      </c>
      <c r="L268" s="11">
        <f t="shared" si="78"/>
        <v>2.52</v>
      </c>
      <c r="M268" s="11">
        <f t="shared" si="79"/>
        <v>0</v>
      </c>
      <c r="N268" s="11">
        <f>SUM(L$3:L268)</f>
        <v>55.35499999999997</v>
      </c>
      <c r="O268" s="11">
        <f>SUM(M$3:M268)</f>
        <v>-34.62</v>
      </c>
      <c r="P268" s="12">
        <f t="shared" si="89"/>
        <v>1.5989312536106288</v>
      </c>
      <c r="Q268" s="12">
        <f t="shared" si="80"/>
        <v>1015.4798577480046</v>
      </c>
      <c r="R268" s="11">
        <v>0</v>
      </c>
      <c r="S268" s="11">
        <f t="shared" si="81"/>
        <v>0</v>
      </c>
      <c r="T268" s="11">
        <f t="shared" si="82"/>
        <v>2.52</v>
      </c>
      <c r="U268" s="16">
        <v>42383</v>
      </c>
      <c r="V268" s="11">
        <v>191.93</v>
      </c>
      <c r="W268" s="18">
        <f t="shared" si="83"/>
        <v>48.36636000000001</v>
      </c>
      <c r="X268" s="11">
        <f t="shared" si="84"/>
        <v>48.25</v>
      </c>
      <c r="Y268" s="18">
        <f t="shared" si="85"/>
        <v>2412.5</v>
      </c>
      <c r="Z268" s="18">
        <f t="shared" si="86"/>
        <v>24125</v>
      </c>
      <c r="AA268" s="18">
        <f>SUM(Z$2:Z268)</f>
        <v>173750</v>
      </c>
      <c r="AB268" s="18">
        <f t="shared" si="87"/>
        <v>653.1954887218045</v>
      </c>
      <c r="AC268" s="15" t="s">
        <v>60</v>
      </c>
    </row>
    <row r="269" spans="1:28" ht="12.75">
      <c r="A269" s="11">
        <f t="shared" si="72"/>
        <v>7.199999999999999</v>
      </c>
      <c r="B269" s="11">
        <f t="shared" si="73"/>
        <v>5.04</v>
      </c>
      <c r="C269" s="11">
        <v>0.36</v>
      </c>
      <c r="D269" s="11">
        <v>0.31</v>
      </c>
      <c r="E269" s="11">
        <f t="shared" si="88"/>
        <v>25.153195087389694</v>
      </c>
      <c r="F269" s="12">
        <f t="shared" si="74"/>
        <v>395.32999999999987</v>
      </c>
      <c r="G269" s="12">
        <f t="shared" si="75"/>
        <v>521.9</v>
      </c>
      <c r="H269" s="11">
        <v>267</v>
      </c>
      <c r="I269" s="13">
        <f t="shared" si="76"/>
        <v>1</v>
      </c>
      <c r="J269" s="11">
        <f>SUM(I$3:I269)</f>
        <v>170</v>
      </c>
      <c r="K269" s="12">
        <f t="shared" si="77"/>
        <v>63.670411985018724</v>
      </c>
      <c r="L269" s="11">
        <f t="shared" si="78"/>
        <v>0.36</v>
      </c>
      <c r="M269" s="11">
        <f t="shared" si="79"/>
        <v>0</v>
      </c>
      <c r="N269" s="11">
        <f>SUM(L$3:L269)</f>
        <v>55.71499999999997</v>
      </c>
      <c r="O269" s="11">
        <f>SUM(M$3:M269)</f>
        <v>-34.62</v>
      </c>
      <c r="P269" s="12">
        <f t="shared" si="89"/>
        <v>1.6093298671288265</v>
      </c>
      <c r="Q269" s="12">
        <f t="shared" si="80"/>
        <v>1066.660042578504</v>
      </c>
      <c r="R269" s="11">
        <v>0</v>
      </c>
      <c r="S269" s="11">
        <f t="shared" si="81"/>
        <v>0</v>
      </c>
      <c r="T269" s="11">
        <f t="shared" si="82"/>
        <v>0.36</v>
      </c>
      <c r="U269" s="16">
        <v>42391</v>
      </c>
      <c r="V269" s="11">
        <v>190.52</v>
      </c>
      <c r="W269" s="18">
        <f t="shared" si="83"/>
        <v>6.85872</v>
      </c>
      <c r="X269" s="11">
        <f t="shared" si="84"/>
        <v>6.75</v>
      </c>
      <c r="Y269" s="18">
        <f t="shared" si="85"/>
        <v>337.5</v>
      </c>
      <c r="Z269" s="18">
        <f t="shared" si="86"/>
        <v>3375</v>
      </c>
      <c r="AA269" s="18">
        <f>SUM(Z$2:Z269)</f>
        <v>177125</v>
      </c>
      <c r="AB269" s="18">
        <f t="shared" si="87"/>
        <v>663.3895131086142</v>
      </c>
    </row>
    <row r="270" spans="1:28" ht="12.75">
      <c r="A270" s="11">
        <f t="shared" si="72"/>
        <v>5</v>
      </c>
      <c r="B270" s="11">
        <f t="shared" si="73"/>
        <v>3.5</v>
      </c>
      <c r="C270" s="11">
        <v>0.25</v>
      </c>
      <c r="D270" s="11">
        <v>0.31</v>
      </c>
      <c r="E270" s="11">
        <f t="shared" si="88"/>
        <v>25.463195087389693</v>
      </c>
      <c r="F270" s="12">
        <f t="shared" si="74"/>
        <v>398.82999999999987</v>
      </c>
      <c r="G270" s="12">
        <f t="shared" si="75"/>
        <v>526.9</v>
      </c>
      <c r="H270" s="11">
        <v>268</v>
      </c>
      <c r="I270" s="13">
        <f t="shared" si="76"/>
        <v>1</v>
      </c>
      <c r="J270" s="11">
        <f>SUM(I$3:I270)</f>
        <v>171</v>
      </c>
      <c r="K270" s="12">
        <f t="shared" si="77"/>
        <v>63.80597014925373</v>
      </c>
      <c r="L270" s="11">
        <f t="shared" si="78"/>
        <v>0.25</v>
      </c>
      <c r="M270" s="11">
        <f t="shared" si="79"/>
        <v>0</v>
      </c>
      <c r="N270" s="11">
        <f>SUM(L$3:L270)</f>
        <v>55.96499999999997</v>
      </c>
      <c r="O270" s="11">
        <f>SUM(M$3:M270)</f>
        <v>-34.62</v>
      </c>
      <c r="P270" s="12">
        <f t="shared" si="89"/>
        <v>1.6165511265164636</v>
      </c>
      <c r="Q270" s="12">
        <f t="shared" si="80"/>
        <v>1103.9931440687517</v>
      </c>
      <c r="R270" s="11">
        <v>0</v>
      </c>
      <c r="S270" s="11">
        <f t="shared" si="81"/>
        <v>0</v>
      </c>
      <c r="T270" s="11">
        <f t="shared" si="82"/>
        <v>0.25</v>
      </c>
      <c r="U270" s="16">
        <v>42403</v>
      </c>
      <c r="V270" s="11">
        <v>191.3</v>
      </c>
      <c r="W270" s="18">
        <f t="shared" si="83"/>
        <v>4.7825</v>
      </c>
      <c r="X270" s="11">
        <f t="shared" si="84"/>
        <v>4.75</v>
      </c>
      <c r="Y270" s="18">
        <f t="shared" si="85"/>
        <v>237.5</v>
      </c>
      <c r="Z270" s="18">
        <f t="shared" si="86"/>
        <v>2375</v>
      </c>
      <c r="AA270" s="18">
        <f>SUM(Z$2:Z270)</f>
        <v>179500</v>
      </c>
      <c r="AB270" s="18">
        <f t="shared" si="87"/>
        <v>669.776119402985</v>
      </c>
    </row>
    <row r="271" spans="1:28" ht="12.75">
      <c r="A271" s="11">
        <f t="shared" si="72"/>
        <v>11.799999999999999</v>
      </c>
      <c r="B271" s="11">
        <f t="shared" si="73"/>
        <v>8.26</v>
      </c>
      <c r="C271" s="11">
        <v>0.59</v>
      </c>
      <c r="D271" s="11">
        <v>0.63</v>
      </c>
      <c r="E271" s="11">
        <f t="shared" si="88"/>
        <v>26.09319508738969</v>
      </c>
      <c r="F271" s="12">
        <f t="shared" si="74"/>
        <v>407.08999999999986</v>
      </c>
      <c r="G271" s="12">
        <f t="shared" si="75"/>
        <v>538.6999999999999</v>
      </c>
      <c r="H271" s="11">
        <v>269</v>
      </c>
      <c r="I271" s="13">
        <f t="shared" si="76"/>
        <v>1</v>
      </c>
      <c r="J271" s="11">
        <f>SUM(I$3:I271)</f>
        <v>172</v>
      </c>
      <c r="K271" s="12">
        <f t="shared" si="77"/>
        <v>63.94052044609665</v>
      </c>
      <c r="L271" s="11">
        <f t="shared" si="78"/>
        <v>0.59</v>
      </c>
      <c r="M271" s="11">
        <f t="shared" si="79"/>
        <v>0</v>
      </c>
      <c r="N271" s="11">
        <f>SUM(L$3:L271)</f>
        <v>56.55499999999997</v>
      </c>
      <c r="O271" s="11">
        <f>SUM(M$3:M271)</f>
        <v>-34.62</v>
      </c>
      <c r="P271" s="12">
        <f t="shared" si="89"/>
        <v>1.6335932986712876</v>
      </c>
      <c r="Q271" s="12">
        <f t="shared" si="80"/>
        <v>1195.1829777688306</v>
      </c>
      <c r="R271" s="11">
        <v>0</v>
      </c>
      <c r="S271" s="11">
        <f t="shared" si="81"/>
        <v>0</v>
      </c>
      <c r="T271" s="11">
        <f t="shared" si="82"/>
        <v>0.59</v>
      </c>
      <c r="U271" s="16">
        <v>42436</v>
      </c>
      <c r="V271" s="11">
        <v>200.59</v>
      </c>
      <c r="W271" s="18">
        <f t="shared" si="83"/>
        <v>11.83481</v>
      </c>
      <c r="X271" s="11">
        <f t="shared" si="84"/>
        <v>11.75</v>
      </c>
      <c r="Y271" s="18">
        <f t="shared" si="85"/>
        <v>587.5</v>
      </c>
      <c r="Z271" s="18">
        <f t="shared" si="86"/>
        <v>5875</v>
      </c>
      <c r="AA271" s="18">
        <f>SUM(Z$2:Z271)</f>
        <v>185375</v>
      </c>
      <c r="AB271" s="18">
        <f t="shared" si="87"/>
        <v>689.1263940520446</v>
      </c>
    </row>
    <row r="272" spans="1:28" ht="12.75">
      <c r="A272" s="11">
        <f t="shared" si="72"/>
        <v>-17.6</v>
      </c>
      <c r="B272" s="11">
        <f t="shared" si="73"/>
        <v>-12.32</v>
      </c>
      <c r="C272" s="11">
        <v>-0.88</v>
      </c>
      <c r="D272" s="11">
        <v>-0.86</v>
      </c>
      <c r="E272" s="11">
        <f t="shared" si="88"/>
        <v>25.233195087389692</v>
      </c>
      <c r="F272" s="12">
        <f t="shared" si="74"/>
        <v>394.76999999999987</v>
      </c>
      <c r="G272" s="12">
        <f t="shared" si="75"/>
        <v>521.0999999999999</v>
      </c>
      <c r="H272" s="11">
        <v>270</v>
      </c>
      <c r="I272" s="13">
        <f t="shared" si="76"/>
        <v>0</v>
      </c>
      <c r="J272" s="11">
        <f>SUM(I$3:I272)</f>
        <v>172</v>
      </c>
      <c r="K272" s="12">
        <f t="shared" si="77"/>
        <v>63.70370370370371</v>
      </c>
      <c r="L272" s="11">
        <f t="shared" si="78"/>
        <v>0</v>
      </c>
      <c r="M272" s="11">
        <f t="shared" si="79"/>
        <v>-0.88</v>
      </c>
      <c r="N272" s="11">
        <f>SUM(L$3:L272)</f>
        <v>56.55499999999997</v>
      </c>
      <c r="O272" s="11">
        <f>SUM(M$3:M272)</f>
        <v>-35.5</v>
      </c>
      <c r="P272" s="12">
        <f t="shared" si="89"/>
        <v>1.593098591549295</v>
      </c>
      <c r="Q272" s="12">
        <f t="shared" si="80"/>
        <v>1047.9364349077107</v>
      </c>
      <c r="R272" s="11">
        <v>0</v>
      </c>
      <c r="S272" s="11">
        <f t="shared" si="81"/>
        <v>0</v>
      </c>
      <c r="T272" s="11">
        <f t="shared" si="82"/>
        <v>-0.88</v>
      </c>
      <c r="U272" s="16">
        <v>42439</v>
      </c>
      <c r="V272" s="11">
        <v>199.54</v>
      </c>
      <c r="W272" s="18">
        <f t="shared" si="83"/>
        <v>-17.55952</v>
      </c>
      <c r="X272" s="11">
        <f t="shared" si="84"/>
        <v>-17.5</v>
      </c>
      <c r="Y272" s="18">
        <f t="shared" si="85"/>
        <v>-875</v>
      </c>
      <c r="Z272" s="18">
        <f t="shared" si="86"/>
        <v>-8750</v>
      </c>
      <c r="AA272" s="18">
        <f>SUM(Z$2:Z272)</f>
        <v>176625</v>
      </c>
      <c r="AB272" s="18">
        <f t="shared" si="87"/>
        <v>654.1666666666666</v>
      </c>
    </row>
    <row r="273" spans="1:28" ht="12.75">
      <c r="A273" s="11">
        <f t="shared" si="72"/>
        <v>6.000000000000001</v>
      </c>
      <c r="B273" s="11">
        <f t="shared" si="73"/>
        <v>4.200000000000001</v>
      </c>
      <c r="C273" s="11">
        <v>0.30000000000000004</v>
      </c>
      <c r="D273" s="11">
        <v>0.29</v>
      </c>
      <c r="E273" s="11">
        <f t="shared" si="88"/>
        <v>25.52319508738969</v>
      </c>
      <c r="F273" s="12">
        <f t="shared" si="74"/>
        <v>398.96999999999986</v>
      </c>
      <c r="G273" s="12">
        <f t="shared" si="75"/>
        <v>527.0999999999999</v>
      </c>
      <c r="H273" s="11">
        <v>271</v>
      </c>
      <c r="I273" s="13">
        <f t="shared" si="76"/>
        <v>1</v>
      </c>
      <c r="J273" s="11">
        <f>SUM(I$3:I273)</f>
        <v>173</v>
      </c>
      <c r="K273" s="12">
        <f t="shared" si="77"/>
        <v>63.837638376383765</v>
      </c>
      <c r="L273" s="11">
        <f t="shared" si="78"/>
        <v>0.30000000000000004</v>
      </c>
      <c r="M273" s="11">
        <f t="shared" si="79"/>
        <v>0</v>
      </c>
      <c r="N273" s="11">
        <f>SUM(L$3:L273)</f>
        <v>56.85499999999997</v>
      </c>
      <c r="O273" s="11">
        <f>SUM(M$3:M273)</f>
        <v>-35.5</v>
      </c>
      <c r="P273" s="12">
        <f t="shared" si="89"/>
        <v>1.601549295774647</v>
      </c>
      <c r="Q273" s="12">
        <f t="shared" si="80"/>
        <v>1091.9497651738345</v>
      </c>
      <c r="R273" s="11">
        <v>1</v>
      </c>
      <c r="S273" s="11">
        <f t="shared" si="81"/>
        <v>0.30000000000000004</v>
      </c>
      <c r="T273" s="11">
        <f t="shared" si="82"/>
        <v>0</v>
      </c>
      <c r="U273" s="16">
        <v>42446</v>
      </c>
      <c r="V273" s="11">
        <v>203.58</v>
      </c>
      <c r="W273" s="18">
        <f t="shared" si="83"/>
        <v>6.107400000000001</v>
      </c>
      <c r="X273" s="11">
        <f t="shared" si="84"/>
        <v>6</v>
      </c>
      <c r="Y273" s="18">
        <f t="shared" si="85"/>
        <v>300</v>
      </c>
      <c r="Z273" s="18">
        <f t="shared" si="86"/>
        <v>3000</v>
      </c>
      <c r="AA273" s="18">
        <f>SUM(Z$2:Z273)</f>
        <v>179625</v>
      </c>
      <c r="AB273" s="18">
        <f t="shared" si="87"/>
        <v>662.8228782287823</v>
      </c>
    </row>
    <row r="274" spans="1:28" ht="12.75">
      <c r="A274" s="11">
        <f t="shared" si="72"/>
        <v>13.600000000000001</v>
      </c>
      <c r="B274" s="11">
        <f t="shared" si="73"/>
        <v>9.520000000000001</v>
      </c>
      <c r="C274" s="11">
        <v>0.68</v>
      </c>
      <c r="D274" s="11">
        <v>0.6000000000000001</v>
      </c>
      <c r="E274" s="11">
        <f t="shared" si="88"/>
        <v>26.123195087389693</v>
      </c>
      <c r="F274" s="12">
        <f t="shared" si="74"/>
        <v>408.48999999999984</v>
      </c>
      <c r="G274" s="12">
        <f t="shared" si="75"/>
        <v>540.6999999999999</v>
      </c>
      <c r="H274" s="11">
        <v>272</v>
      </c>
      <c r="I274" s="13">
        <f t="shared" si="76"/>
        <v>1</v>
      </c>
      <c r="J274" s="11">
        <f>SUM(I$3:I274)</f>
        <v>174</v>
      </c>
      <c r="K274" s="12">
        <f t="shared" si="77"/>
        <v>63.970588235294116</v>
      </c>
      <c r="L274" s="11">
        <f t="shared" si="78"/>
        <v>0.68</v>
      </c>
      <c r="M274" s="11">
        <f t="shared" si="79"/>
        <v>0</v>
      </c>
      <c r="N274" s="11">
        <f>SUM(L$3:L274)</f>
        <v>57.53499999999997</v>
      </c>
      <c r="O274" s="11">
        <f>SUM(M$3:M274)</f>
        <v>-35.5</v>
      </c>
      <c r="P274" s="12">
        <f t="shared" si="89"/>
        <v>1.6207042253521118</v>
      </c>
      <c r="Q274" s="12">
        <f t="shared" si="80"/>
        <v>1195.9033828183835</v>
      </c>
      <c r="R274" s="11">
        <v>0</v>
      </c>
      <c r="S274" s="11">
        <f t="shared" si="81"/>
        <v>0</v>
      </c>
      <c r="T274" s="11">
        <f t="shared" si="82"/>
        <v>0.68</v>
      </c>
      <c r="U274" s="16">
        <v>42452</v>
      </c>
      <c r="V274" s="11">
        <v>203.21</v>
      </c>
      <c r="W274" s="18">
        <f t="shared" si="83"/>
        <v>13.818280000000001</v>
      </c>
      <c r="X274" s="11">
        <f t="shared" si="84"/>
        <v>13.75</v>
      </c>
      <c r="Y274" s="18">
        <f t="shared" si="85"/>
        <v>687.5</v>
      </c>
      <c r="Z274" s="18">
        <f t="shared" si="86"/>
        <v>6875</v>
      </c>
      <c r="AA274" s="18">
        <f>SUM(Z$2:Z274)</f>
        <v>186500</v>
      </c>
      <c r="AB274" s="18">
        <f t="shared" si="87"/>
        <v>685.6617647058823</v>
      </c>
    </row>
    <row r="275" spans="1:28" ht="12.75">
      <c r="A275" s="11">
        <f t="shared" si="72"/>
        <v>-1.2</v>
      </c>
      <c r="B275" s="11">
        <f t="shared" si="73"/>
        <v>-0.84</v>
      </c>
      <c r="C275" s="11">
        <v>-0.06</v>
      </c>
      <c r="D275" s="11">
        <v>0.05</v>
      </c>
      <c r="E275" s="11">
        <f t="shared" si="88"/>
        <v>26.173195087389693</v>
      </c>
      <c r="F275" s="12">
        <f t="shared" si="74"/>
        <v>407.64999999999986</v>
      </c>
      <c r="G275" s="12">
        <f t="shared" si="75"/>
        <v>539.4999999999999</v>
      </c>
      <c r="H275" s="11">
        <v>273</v>
      </c>
      <c r="I275" s="13">
        <f t="shared" si="76"/>
        <v>0</v>
      </c>
      <c r="J275" s="11">
        <f>SUM(I$3:I275)</f>
        <v>174</v>
      </c>
      <c r="K275" s="12">
        <f t="shared" si="77"/>
        <v>63.73626373626373</v>
      </c>
      <c r="L275" s="11">
        <f t="shared" si="78"/>
        <v>0</v>
      </c>
      <c r="M275" s="11">
        <f t="shared" si="79"/>
        <v>-0.06</v>
      </c>
      <c r="N275" s="11">
        <f>SUM(L$3:L275)</f>
        <v>57.53499999999997</v>
      </c>
      <c r="O275" s="11">
        <f>SUM(M$3:M275)</f>
        <v>-35.56</v>
      </c>
      <c r="P275" s="12">
        <f t="shared" si="89"/>
        <v>1.6179696287963994</v>
      </c>
      <c r="Q275" s="12">
        <f t="shared" si="80"/>
        <v>1185.8577944027093</v>
      </c>
      <c r="R275" s="11">
        <v>1</v>
      </c>
      <c r="S275" s="11">
        <f t="shared" si="81"/>
        <v>-0.06</v>
      </c>
      <c r="T275" s="11">
        <f t="shared" si="82"/>
        <v>0</v>
      </c>
      <c r="U275" s="16">
        <v>42465</v>
      </c>
      <c r="V275" s="11">
        <v>204.19</v>
      </c>
      <c r="W275" s="18">
        <f t="shared" si="83"/>
        <v>-1.2251400000000001</v>
      </c>
      <c r="X275" s="11">
        <f t="shared" si="84"/>
        <v>-1.25</v>
      </c>
      <c r="Y275" s="18">
        <f t="shared" si="85"/>
        <v>-62.5</v>
      </c>
      <c r="Z275" s="18">
        <f t="shared" si="86"/>
        <v>-625</v>
      </c>
      <c r="AA275" s="18">
        <f>SUM(Z$2:Z275)</f>
        <v>185875</v>
      </c>
      <c r="AB275" s="18">
        <f t="shared" si="87"/>
        <v>680.8608058608058</v>
      </c>
    </row>
    <row r="276" spans="1:28" ht="12.75">
      <c r="A276" s="11">
        <f t="shared" si="72"/>
        <v>0</v>
      </c>
      <c r="B276" s="11">
        <f t="shared" si="73"/>
        <v>0</v>
      </c>
      <c r="C276" s="11">
        <v>0</v>
      </c>
      <c r="D276" s="11">
        <v>-0.2</v>
      </c>
      <c r="E276" s="11">
        <f t="shared" si="88"/>
        <v>25.973195087389694</v>
      </c>
      <c r="F276" s="12">
        <f t="shared" si="74"/>
        <v>407.64999999999986</v>
      </c>
      <c r="G276" s="12">
        <f t="shared" si="75"/>
        <v>539.4999999999999</v>
      </c>
      <c r="H276" s="11">
        <v>274</v>
      </c>
      <c r="I276" s="13">
        <f t="shared" si="76"/>
        <v>1</v>
      </c>
      <c r="J276" s="11">
        <f>SUM(I$3:I276)</f>
        <v>175</v>
      </c>
      <c r="K276" s="12">
        <f t="shared" si="77"/>
        <v>63.868613138686136</v>
      </c>
      <c r="L276" s="11">
        <f t="shared" si="78"/>
        <v>0</v>
      </c>
      <c r="M276" s="11">
        <f t="shared" si="79"/>
        <v>0</v>
      </c>
      <c r="N276" s="11">
        <f>SUM(L$3:L276)</f>
        <v>57.53499999999997</v>
      </c>
      <c r="O276" s="11">
        <f>SUM(M$3:M276)</f>
        <v>-35.56</v>
      </c>
      <c r="P276" s="12">
        <f t="shared" si="89"/>
        <v>1.6179696287963994</v>
      </c>
      <c r="Q276" s="12">
        <f t="shared" si="80"/>
        <v>1185.8577944027093</v>
      </c>
      <c r="R276" s="11">
        <v>0</v>
      </c>
      <c r="S276" s="11">
        <f t="shared" si="81"/>
        <v>0</v>
      </c>
      <c r="T276" s="11">
        <f t="shared" si="82"/>
        <v>0</v>
      </c>
      <c r="U276" s="16">
        <v>42481</v>
      </c>
      <c r="V276" s="11">
        <v>208.97</v>
      </c>
      <c r="W276" s="18">
        <f t="shared" si="83"/>
        <v>0</v>
      </c>
      <c r="X276" s="11">
        <f t="shared" si="84"/>
        <v>0</v>
      </c>
      <c r="Y276" s="18">
        <f t="shared" si="85"/>
        <v>0</v>
      </c>
      <c r="Z276" s="18">
        <f t="shared" si="86"/>
        <v>0</v>
      </c>
      <c r="AA276" s="18">
        <f>SUM(Z$2:Z276)</f>
        <v>185875</v>
      </c>
      <c r="AB276" s="18">
        <f t="shared" si="87"/>
        <v>678.3759124087592</v>
      </c>
    </row>
    <row r="277" spans="1:28" ht="12.75">
      <c r="A277" s="11">
        <f t="shared" si="72"/>
        <v>-7.199999999999999</v>
      </c>
      <c r="B277" s="11">
        <f t="shared" si="73"/>
        <v>-5.04</v>
      </c>
      <c r="C277" s="11">
        <v>-0.36</v>
      </c>
      <c r="D277" s="11">
        <v>-0.43</v>
      </c>
      <c r="E277" s="11">
        <f t="shared" si="88"/>
        <v>25.543195087389694</v>
      </c>
      <c r="F277" s="12">
        <f t="shared" si="74"/>
        <v>402.60999999999984</v>
      </c>
      <c r="G277" s="12">
        <f t="shared" si="75"/>
        <v>532.2999999999998</v>
      </c>
      <c r="H277" s="11">
        <v>275</v>
      </c>
      <c r="I277" s="13">
        <f t="shared" si="76"/>
        <v>0</v>
      </c>
      <c r="J277" s="11">
        <f>SUM(I$3:I277)</f>
        <v>175</v>
      </c>
      <c r="K277" s="12">
        <f t="shared" si="77"/>
        <v>63.63636363636363</v>
      </c>
      <c r="L277" s="11">
        <f t="shared" si="78"/>
        <v>0</v>
      </c>
      <c r="M277" s="11">
        <f t="shared" si="79"/>
        <v>-0.36</v>
      </c>
      <c r="N277" s="11">
        <f>SUM(L$3:L277)</f>
        <v>57.53499999999997</v>
      </c>
      <c r="O277" s="11">
        <f>SUM(M$3:M277)</f>
        <v>-35.92</v>
      </c>
      <c r="P277" s="12">
        <f t="shared" si="89"/>
        <v>1.6017538975501104</v>
      </c>
      <c r="Q277" s="12">
        <f t="shared" si="80"/>
        <v>1126.0905615648128</v>
      </c>
      <c r="R277" s="11">
        <v>1</v>
      </c>
      <c r="S277" s="11">
        <f t="shared" si="81"/>
        <v>-0.36</v>
      </c>
      <c r="T277" s="11">
        <f t="shared" si="82"/>
        <v>0</v>
      </c>
      <c r="U277" s="16">
        <v>42488</v>
      </c>
      <c r="V277" s="11">
        <v>209.35</v>
      </c>
      <c r="W277" s="18">
        <f t="shared" si="83"/>
        <v>-7.5366</v>
      </c>
      <c r="X277" s="11">
        <f t="shared" si="84"/>
        <v>-7.5</v>
      </c>
      <c r="Y277" s="18">
        <f t="shared" si="85"/>
        <v>-375</v>
      </c>
      <c r="Z277" s="18">
        <f t="shared" si="86"/>
        <v>-3750</v>
      </c>
      <c r="AA277" s="18">
        <f>SUM(Z$2:Z277)</f>
        <v>182125</v>
      </c>
      <c r="AB277" s="18">
        <f t="shared" si="87"/>
        <v>662.2727272727273</v>
      </c>
    </row>
    <row r="278" spans="1:28" ht="12.75">
      <c r="A278" s="11">
        <f t="shared" si="72"/>
        <v>6.800000000000001</v>
      </c>
      <c r="B278" s="11">
        <f t="shared" si="73"/>
        <v>4.760000000000001</v>
      </c>
      <c r="C278" s="11">
        <v>0.34</v>
      </c>
      <c r="D278" s="11">
        <v>0.29</v>
      </c>
      <c r="E278" s="11">
        <f t="shared" si="88"/>
        <v>25.833195087389694</v>
      </c>
      <c r="F278" s="12">
        <f t="shared" si="74"/>
        <v>407.36999999999983</v>
      </c>
      <c r="G278" s="12">
        <f t="shared" si="75"/>
        <v>539.0999999999998</v>
      </c>
      <c r="H278" s="11">
        <v>276</v>
      </c>
      <c r="I278" s="13">
        <f t="shared" si="76"/>
        <v>1</v>
      </c>
      <c r="J278" s="11">
        <f>SUM(I$3:I278)</f>
        <v>176</v>
      </c>
      <c r="K278" s="12">
        <f t="shared" si="77"/>
        <v>63.76811594202898</v>
      </c>
      <c r="L278" s="11">
        <f t="shared" si="78"/>
        <v>0.34</v>
      </c>
      <c r="M278" s="11">
        <f t="shared" si="79"/>
        <v>0</v>
      </c>
      <c r="N278" s="11">
        <f>SUM(L$3:L278)</f>
        <v>57.87499999999997</v>
      </c>
      <c r="O278" s="11">
        <f>SUM(M$3:M278)</f>
        <v>-35.92</v>
      </c>
      <c r="P278" s="12">
        <f t="shared" si="89"/>
        <v>1.6112193763919813</v>
      </c>
      <c r="Q278" s="12">
        <f t="shared" si="80"/>
        <v>1179.6924722952979</v>
      </c>
      <c r="R278" s="11">
        <v>1</v>
      </c>
      <c r="S278" s="11">
        <f t="shared" si="81"/>
        <v>0.34</v>
      </c>
      <c r="T278" s="11">
        <f t="shared" si="82"/>
        <v>0</v>
      </c>
      <c r="U278" s="16">
        <v>42489</v>
      </c>
      <c r="V278" s="11">
        <v>206.33</v>
      </c>
      <c r="W278" s="18">
        <f t="shared" si="83"/>
        <v>7.01522</v>
      </c>
      <c r="X278" s="11">
        <f t="shared" si="84"/>
        <v>7</v>
      </c>
      <c r="Y278" s="18">
        <f t="shared" si="85"/>
        <v>350</v>
      </c>
      <c r="Z278" s="18">
        <f t="shared" si="86"/>
        <v>3500</v>
      </c>
      <c r="AA278" s="18">
        <f>SUM(Z$2:Z278)</f>
        <v>185625</v>
      </c>
      <c r="AB278" s="18">
        <f t="shared" si="87"/>
        <v>672.554347826087</v>
      </c>
    </row>
    <row r="279" spans="1:28" ht="12.75">
      <c r="A279" s="11">
        <f t="shared" si="72"/>
        <v>4.4</v>
      </c>
      <c r="B279" s="11">
        <f t="shared" si="73"/>
        <v>3.08</v>
      </c>
      <c r="C279" s="11">
        <v>0.22</v>
      </c>
      <c r="D279" s="11">
        <v>0.27</v>
      </c>
      <c r="E279" s="11">
        <f t="shared" si="88"/>
        <v>26.103195087389693</v>
      </c>
      <c r="F279" s="12">
        <f t="shared" si="74"/>
        <v>410.4499999999998</v>
      </c>
      <c r="G279" s="12">
        <f t="shared" si="75"/>
        <v>543.4999999999998</v>
      </c>
      <c r="H279" s="11">
        <v>277</v>
      </c>
      <c r="I279" s="13">
        <f t="shared" si="76"/>
        <v>1</v>
      </c>
      <c r="J279" s="11">
        <f>SUM(I$3:I279)</f>
        <v>177</v>
      </c>
      <c r="K279" s="12">
        <f t="shared" si="77"/>
        <v>63.898916967509024</v>
      </c>
      <c r="L279" s="11">
        <f t="shared" si="78"/>
        <v>0.22</v>
      </c>
      <c r="M279" s="11">
        <f t="shared" si="79"/>
        <v>0</v>
      </c>
      <c r="N279" s="11">
        <f>SUM(L$3:L279)</f>
        <v>58.09499999999997</v>
      </c>
      <c r="O279" s="11">
        <f>SUM(M$3:M279)</f>
        <v>-35.92</v>
      </c>
      <c r="P279" s="12">
        <f t="shared" si="89"/>
        <v>1.6173440979955447</v>
      </c>
      <c r="Q279" s="12">
        <f t="shared" si="80"/>
        <v>1216.0270004419929</v>
      </c>
      <c r="R279" s="11">
        <v>1</v>
      </c>
      <c r="S279" s="11">
        <f t="shared" si="81"/>
        <v>0.22</v>
      </c>
      <c r="T279" s="11">
        <f t="shared" si="82"/>
        <v>0</v>
      </c>
      <c r="U279" s="16">
        <v>42494</v>
      </c>
      <c r="V279" s="11">
        <v>205.01</v>
      </c>
      <c r="W279" s="18">
        <f t="shared" si="83"/>
        <v>4.5102199999999995</v>
      </c>
      <c r="X279" s="11">
        <f t="shared" si="84"/>
        <v>4.5</v>
      </c>
      <c r="Y279" s="18">
        <f t="shared" si="85"/>
        <v>225</v>
      </c>
      <c r="Z279" s="18">
        <f t="shared" si="86"/>
        <v>2250</v>
      </c>
      <c r="AA279" s="18">
        <f>SUM(Z$2:Z279)</f>
        <v>187875</v>
      </c>
      <c r="AB279" s="18">
        <f t="shared" si="87"/>
        <v>678.2490974729242</v>
      </c>
    </row>
    <row r="280" spans="1:28" ht="12.75">
      <c r="A280" s="11">
        <f t="shared" si="72"/>
        <v>-4.8</v>
      </c>
      <c r="B280" s="11">
        <f t="shared" si="73"/>
        <v>-3.36</v>
      </c>
      <c r="C280" s="11">
        <v>-0.24</v>
      </c>
      <c r="D280" s="11">
        <v>1.27</v>
      </c>
      <c r="E280" s="11">
        <f t="shared" si="88"/>
        <v>27.373195087389693</v>
      </c>
      <c r="F280" s="12">
        <f t="shared" si="74"/>
        <v>407.0899999999998</v>
      </c>
      <c r="G280" s="12">
        <f t="shared" si="75"/>
        <v>538.6999999999998</v>
      </c>
      <c r="H280" s="11">
        <v>278</v>
      </c>
      <c r="I280" s="13">
        <f t="shared" si="76"/>
        <v>0</v>
      </c>
      <c r="J280" s="11">
        <f>SUM(I$3:I280)</f>
        <v>177</v>
      </c>
      <c r="K280" s="12">
        <f t="shared" si="77"/>
        <v>63.66906474820144</v>
      </c>
      <c r="L280" s="11">
        <f t="shared" si="78"/>
        <v>0</v>
      </c>
      <c r="M280" s="11">
        <f t="shared" si="79"/>
        <v>-0.24</v>
      </c>
      <c r="N280" s="11">
        <f>SUM(L$3:L280)</f>
        <v>58.09499999999997</v>
      </c>
      <c r="O280" s="11">
        <f>SUM(M$3:M280)</f>
        <v>-36.160000000000004</v>
      </c>
      <c r="P280" s="12">
        <f t="shared" si="89"/>
        <v>1.6066095132743352</v>
      </c>
      <c r="Q280" s="12">
        <f t="shared" si="80"/>
        <v>1175.1684932271419</v>
      </c>
      <c r="R280" s="11">
        <v>1</v>
      </c>
      <c r="S280" s="11">
        <f t="shared" si="81"/>
        <v>-0.24</v>
      </c>
      <c r="T280" s="11">
        <f t="shared" si="82"/>
        <v>0</v>
      </c>
      <c r="U280" s="16">
        <v>42507</v>
      </c>
      <c r="V280" s="11">
        <v>204.85</v>
      </c>
      <c r="W280" s="18">
        <f t="shared" si="83"/>
        <v>-4.916399999999999</v>
      </c>
      <c r="X280" s="11">
        <f t="shared" si="84"/>
        <v>-5</v>
      </c>
      <c r="Y280" s="18">
        <f t="shared" si="85"/>
        <v>-250</v>
      </c>
      <c r="Z280" s="18">
        <f t="shared" si="86"/>
        <v>-2500</v>
      </c>
      <c r="AA280" s="18">
        <f>SUM(Z$2:Z280)</f>
        <v>185375</v>
      </c>
      <c r="AB280" s="18">
        <f t="shared" si="87"/>
        <v>666.81654676259</v>
      </c>
    </row>
    <row r="281" spans="1:28" ht="12.75">
      <c r="A281" s="11">
        <f t="shared" si="72"/>
        <v>-4.8</v>
      </c>
      <c r="B281" s="11">
        <f t="shared" si="73"/>
        <v>-3.36</v>
      </c>
      <c r="C281" s="11">
        <v>-0.24</v>
      </c>
      <c r="D281" s="11">
        <v>-0.24</v>
      </c>
      <c r="E281" s="11">
        <f t="shared" si="88"/>
        <v>27.133195087389694</v>
      </c>
      <c r="F281" s="12">
        <f t="shared" si="74"/>
        <v>403.7299999999998</v>
      </c>
      <c r="G281" s="12">
        <f t="shared" si="75"/>
        <v>533.8999999999999</v>
      </c>
      <c r="H281" s="11">
        <v>279</v>
      </c>
      <c r="I281" s="13">
        <f t="shared" si="76"/>
        <v>0</v>
      </c>
      <c r="J281" s="11">
        <f>SUM(I$3:I281)</f>
        <v>177</v>
      </c>
      <c r="K281" s="12">
        <f t="shared" si="77"/>
        <v>63.44086021505376</v>
      </c>
      <c r="L281" s="11">
        <f t="shared" si="78"/>
        <v>0</v>
      </c>
      <c r="M281" s="11">
        <f t="shared" si="79"/>
        <v>-0.24</v>
      </c>
      <c r="N281" s="11">
        <f>SUM(L$3:L281)</f>
        <v>58.09499999999997</v>
      </c>
      <c r="O281" s="11">
        <f>SUM(M$3:M281)</f>
        <v>-36.400000000000006</v>
      </c>
      <c r="P281" s="12">
        <f t="shared" si="89"/>
        <v>1.5960164835164825</v>
      </c>
      <c r="Q281" s="12">
        <f t="shared" si="80"/>
        <v>1135.68283185471</v>
      </c>
      <c r="R281" s="11">
        <v>1</v>
      </c>
      <c r="S281" s="11">
        <f t="shared" si="81"/>
        <v>-0.24</v>
      </c>
      <c r="T281" s="11">
        <f t="shared" si="82"/>
        <v>0</v>
      </c>
      <c r="U281" s="16">
        <v>42522</v>
      </c>
      <c r="V281" s="11">
        <v>210.3</v>
      </c>
      <c r="W281" s="18">
        <f t="shared" si="83"/>
        <v>-5.0472</v>
      </c>
      <c r="X281" s="11">
        <f t="shared" si="84"/>
        <v>-5</v>
      </c>
      <c r="Y281" s="18">
        <f t="shared" si="85"/>
        <v>-250</v>
      </c>
      <c r="Z281" s="18">
        <f t="shared" si="86"/>
        <v>-2500</v>
      </c>
      <c r="AA281" s="18">
        <f>SUM(Z$2:Z281)</f>
        <v>182875</v>
      </c>
      <c r="AB281" s="18">
        <f t="shared" si="87"/>
        <v>655.4659498207885</v>
      </c>
    </row>
    <row r="282" spans="1:28" ht="12.75">
      <c r="A282" s="11">
        <f t="shared" si="72"/>
        <v>-4.4</v>
      </c>
      <c r="B282" s="11">
        <f t="shared" si="73"/>
        <v>-3.08</v>
      </c>
      <c r="C282" s="11">
        <v>-0.22</v>
      </c>
      <c r="D282" s="11">
        <v>-0.22</v>
      </c>
      <c r="E282" s="11">
        <f t="shared" si="88"/>
        <v>26.913195087389695</v>
      </c>
      <c r="F282" s="12">
        <f t="shared" si="74"/>
        <v>400.6499999999998</v>
      </c>
      <c r="G282" s="12">
        <f t="shared" si="75"/>
        <v>529.4999999999999</v>
      </c>
      <c r="H282" s="11">
        <v>280</v>
      </c>
      <c r="I282" s="13">
        <f t="shared" si="76"/>
        <v>0</v>
      </c>
      <c r="J282" s="11">
        <f>SUM(I$3:I282)</f>
        <v>177</v>
      </c>
      <c r="K282" s="12">
        <f t="shared" si="77"/>
        <v>63.21428571428571</v>
      </c>
      <c r="L282" s="11">
        <f t="shared" si="78"/>
        <v>0</v>
      </c>
      <c r="M282" s="11">
        <f t="shared" si="79"/>
        <v>-0.22</v>
      </c>
      <c r="N282" s="11">
        <f>SUM(L$3:L282)</f>
        <v>58.09499999999997</v>
      </c>
      <c r="O282" s="11">
        <f>SUM(M$3:M282)</f>
        <v>-36.620000000000005</v>
      </c>
      <c r="P282" s="12">
        <f t="shared" si="89"/>
        <v>1.5864281813216812</v>
      </c>
      <c r="Q282" s="12">
        <f t="shared" si="80"/>
        <v>1100.703800633585</v>
      </c>
      <c r="R282" s="11">
        <v>1</v>
      </c>
      <c r="S282" s="11">
        <f t="shared" si="81"/>
        <v>-0.22</v>
      </c>
      <c r="T282" s="11">
        <f t="shared" si="82"/>
        <v>0</v>
      </c>
      <c r="U282" s="16">
        <v>42534</v>
      </c>
      <c r="V282" s="11">
        <v>208.42</v>
      </c>
      <c r="W282" s="18">
        <f t="shared" si="83"/>
        <v>-4.58524</v>
      </c>
      <c r="X282" s="11">
        <f t="shared" si="84"/>
        <v>-4.5</v>
      </c>
      <c r="Y282" s="18">
        <f t="shared" si="85"/>
        <v>-225</v>
      </c>
      <c r="Z282" s="18">
        <f t="shared" si="86"/>
        <v>-2250</v>
      </c>
      <c r="AA282" s="18">
        <f>SUM(Z$2:Z282)</f>
        <v>180625</v>
      </c>
      <c r="AB282" s="18">
        <f t="shared" si="87"/>
        <v>645.0892857142857</v>
      </c>
    </row>
    <row r="283" spans="1:28" ht="12.75">
      <c r="A283" s="11">
        <f t="shared" si="72"/>
        <v>4.6000000000000005</v>
      </c>
      <c r="B283" s="11">
        <f t="shared" si="73"/>
        <v>3.22</v>
      </c>
      <c r="C283" s="11">
        <v>0.23</v>
      </c>
      <c r="D283" s="11">
        <v>0.23</v>
      </c>
      <c r="E283" s="11">
        <f t="shared" si="88"/>
        <v>27.143195087389696</v>
      </c>
      <c r="F283" s="12">
        <f t="shared" si="74"/>
        <v>403.86999999999983</v>
      </c>
      <c r="G283" s="12">
        <f t="shared" si="75"/>
        <v>534.0999999999999</v>
      </c>
      <c r="H283" s="11">
        <v>281</v>
      </c>
      <c r="I283" s="13">
        <f t="shared" si="76"/>
        <v>1</v>
      </c>
      <c r="J283" s="11">
        <f>SUM(I$3:I283)</f>
        <v>178</v>
      </c>
      <c r="K283" s="12">
        <f t="shared" si="77"/>
        <v>63.345195729537366</v>
      </c>
      <c r="L283" s="11">
        <f t="shared" si="78"/>
        <v>0.23</v>
      </c>
      <c r="M283" s="11">
        <f t="shared" si="79"/>
        <v>0</v>
      </c>
      <c r="N283" s="11">
        <f>SUM(L$3:L283)</f>
        <v>58.32499999999997</v>
      </c>
      <c r="O283" s="11">
        <f>SUM(M$3:M283)</f>
        <v>-36.620000000000005</v>
      </c>
      <c r="P283" s="12">
        <f t="shared" si="89"/>
        <v>1.5927089022392125</v>
      </c>
      <c r="Q283" s="12">
        <f t="shared" si="80"/>
        <v>1136.1464630139865</v>
      </c>
      <c r="R283" s="11">
        <v>1</v>
      </c>
      <c r="S283" s="11">
        <f t="shared" si="81"/>
        <v>0.23</v>
      </c>
      <c r="T283" s="11">
        <f t="shared" si="82"/>
        <v>0</v>
      </c>
      <c r="U283" s="16">
        <v>42535</v>
      </c>
      <c r="V283" s="11">
        <v>208.09</v>
      </c>
      <c r="W283" s="18">
        <f t="shared" si="83"/>
        <v>4.7860700000000005</v>
      </c>
      <c r="X283" s="11">
        <f t="shared" si="84"/>
        <v>4.75</v>
      </c>
      <c r="Y283" s="18">
        <f t="shared" si="85"/>
        <v>237.5</v>
      </c>
      <c r="Z283" s="18">
        <f t="shared" si="86"/>
        <v>2375</v>
      </c>
      <c r="AA283" s="18">
        <f>SUM(Z$2:Z283)</f>
        <v>183000</v>
      </c>
      <c r="AB283" s="18">
        <f t="shared" si="87"/>
        <v>651.2455516014235</v>
      </c>
    </row>
    <row r="284" spans="1:28" ht="12.75">
      <c r="A284" s="11">
        <f t="shared" si="72"/>
        <v>-8.2</v>
      </c>
      <c r="B284" s="11">
        <f t="shared" si="73"/>
        <v>-5.739999999999999</v>
      </c>
      <c r="C284" s="11">
        <v>-0.41</v>
      </c>
      <c r="D284" s="11">
        <v>-0.25</v>
      </c>
      <c r="E284" s="11">
        <f t="shared" si="88"/>
        <v>26.893195087389696</v>
      </c>
      <c r="F284" s="12">
        <f t="shared" si="74"/>
        <v>398.1299999999998</v>
      </c>
      <c r="G284" s="12">
        <f t="shared" si="75"/>
        <v>525.8999999999999</v>
      </c>
      <c r="H284" s="11">
        <v>282</v>
      </c>
      <c r="I284" s="13">
        <f t="shared" si="76"/>
        <v>0</v>
      </c>
      <c r="J284" s="11">
        <f>SUM(I$3:I284)</f>
        <v>178</v>
      </c>
      <c r="K284" s="12">
        <f t="shared" si="77"/>
        <v>63.12056737588653</v>
      </c>
      <c r="L284" s="11">
        <f t="shared" si="78"/>
        <v>0</v>
      </c>
      <c r="M284" s="11">
        <f t="shared" si="79"/>
        <v>-0.41</v>
      </c>
      <c r="N284" s="11">
        <f>SUM(L$3:L284)</f>
        <v>58.32499999999997</v>
      </c>
      <c r="O284" s="11">
        <f>SUM(M$3:M284)</f>
        <v>-37.03</v>
      </c>
      <c r="P284" s="12">
        <f t="shared" si="89"/>
        <v>1.57507426411018</v>
      </c>
      <c r="Q284" s="12">
        <f t="shared" si="80"/>
        <v>1070.9316560369837</v>
      </c>
      <c r="R284" s="11">
        <v>1</v>
      </c>
      <c r="S284" s="11">
        <f t="shared" si="81"/>
        <v>-0.41</v>
      </c>
      <c r="T284" s="11">
        <f t="shared" si="82"/>
        <v>0</v>
      </c>
      <c r="U284" s="16">
        <v>42556</v>
      </c>
      <c r="V284" s="11">
        <v>208.39</v>
      </c>
      <c r="W284" s="18">
        <f t="shared" si="83"/>
        <v>-8.543989999999999</v>
      </c>
      <c r="X284" s="11">
        <f t="shared" si="84"/>
        <v>-8.5</v>
      </c>
      <c r="Y284" s="18">
        <f t="shared" si="85"/>
        <v>-425</v>
      </c>
      <c r="Z284" s="18">
        <f t="shared" si="86"/>
        <v>-4250</v>
      </c>
      <c r="AA284" s="18">
        <f>SUM(Z$2:Z284)</f>
        <v>178750</v>
      </c>
      <c r="AB284" s="18">
        <f t="shared" si="87"/>
        <v>633.8652482269504</v>
      </c>
    </row>
    <row r="285" spans="1:28" ht="12.75">
      <c r="A285" s="11">
        <f t="shared" si="72"/>
        <v>-11</v>
      </c>
      <c r="B285" s="11">
        <f t="shared" si="73"/>
        <v>-7.700000000000001</v>
      </c>
      <c r="C285" s="11">
        <v>-0.55</v>
      </c>
      <c r="D285" s="11">
        <v>-0.5</v>
      </c>
      <c r="E285" s="11">
        <f t="shared" si="88"/>
        <v>26.393195087389696</v>
      </c>
      <c r="F285" s="12">
        <f t="shared" si="74"/>
        <v>390.42999999999984</v>
      </c>
      <c r="G285" s="12">
        <f t="shared" si="75"/>
        <v>514.8999999999999</v>
      </c>
      <c r="H285" s="11">
        <v>283</v>
      </c>
      <c r="I285" s="13">
        <f t="shared" si="76"/>
        <v>0</v>
      </c>
      <c r="J285" s="11">
        <f>SUM(I$3:I285)</f>
        <v>178</v>
      </c>
      <c r="K285" s="12">
        <f t="shared" si="77"/>
        <v>62.89752650176679</v>
      </c>
      <c r="L285" s="11">
        <f t="shared" si="78"/>
        <v>0</v>
      </c>
      <c r="M285" s="11">
        <f t="shared" si="79"/>
        <v>-0.55</v>
      </c>
      <c r="N285" s="11">
        <f>SUM(L$3:L285)</f>
        <v>58.32499999999997</v>
      </c>
      <c r="O285" s="11">
        <f>SUM(M$3:M285)</f>
        <v>-37.58</v>
      </c>
      <c r="P285" s="12">
        <f t="shared" si="89"/>
        <v>1.5520223523150605</v>
      </c>
      <c r="Q285" s="12">
        <f t="shared" si="80"/>
        <v>988.469918522136</v>
      </c>
      <c r="R285" s="11">
        <v>0</v>
      </c>
      <c r="S285" s="11">
        <f t="shared" si="81"/>
        <v>0</v>
      </c>
      <c r="T285" s="11">
        <f t="shared" si="82"/>
        <v>-0.55</v>
      </c>
      <c r="U285" s="16">
        <v>42562</v>
      </c>
      <c r="V285" s="11">
        <v>213.45</v>
      </c>
      <c r="W285" s="18">
        <f t="shared" si="83"/>
        <v>-11.73975</v>
      </c>
      <c r="X285" s="11">
        <f t="shared" si="84"/>
        <v>-11.75</v>
      </c>
      <c r="Y285" s="18">
        <f t="shared" si="85"/>
        <v>-587.5</v>
      </c>
      <c r="Z285" s="18">
        <f t="shared" si="86"/>
        <v>-5875</v>
      </c>
      <c r="AA285" s="18">
        <f>SUM(Z$2:Z285)</f>
        <v>172875</v>
      </c>
      <c r="AB285" s="18">
        <f t="shared" si="87"/>
        <v>610.8657243816255</v>
      </c>
    </row>
    <row r="286" spans="1:28" ht="12.75">
      <c r="A286" s="11">
        <f t="shared" si="72"/>
        <v>-5.6000000000000005</v>
      </c>
      <c r="B286" s="11">
        <f t="shared" si="73"/>
        <v>-3.9200000000000004</v>
      </c>
      <c r="C286" s="11">
        <v>-0.28</v>
      </c>
      <c r="D286" s="11">
        <v>-0.2</v>
      </c>
      <c r="E286" s="11">
        <f t="shared" si="88"/>
        <v>26.193195087389697</v>
      </c>
      <c r="F286" s="12">
        <f t="shared" si="74"/>
        <v>386.5099999999998</v>
      </c>
      <c r="G286" s="12">
        <f t="shared" si="75"/>
        <v>509.29999999999984</v>
      </c>
      <c r="H286" s="11">
        <v>284</v>
      </c>
      <c r="I286" s="13">
        <f t="shared" si="76"/>
        <v>0</v>
      </c>
      <c r="J286" s="11">
        <f>SUM(I$3:I286)</f>
        <v>178</v>
      </c>
      <c r="K286" s="12">
        <f t="shared" si="77"/>
        <v>62.676056338028175</v>
      </c>
      <c r="L286" s="11">
        <f t="shared" si="78"/>
        <v>0</v>
      </c>
      <c r="M286" s="11">
        <f t="shared" si="79"/>
        <v>-0.28</v>
      </c>
      <c r="N286" s="11">
        <f>SUM(L$3:L286)</f>
        <v>58.32499999999997</v>
      </c>
      <c r="O286" s="11">
        <f>SUM(M$3:M286)</f>
        <v>-37.86</v>
      </c>
      <c r="P286" s="12">
        <f t="shared" si="89"/>
        <v>1.5405441098784989</v>
      </c>
      <c r="Q286" s="12">
        <f t="shared" si="80"/>
        <v>949.7218977160683</v>
      </c>
      <c r="R286" s="11">
        <v>0</v>
      </c>
      <c r="S286" s="11">
        <f t="shared" si="81"/>
        <v>0</v>
      </c>
      <c r="T286" s="11">
        <f t="shared" si="82"/>
        <v>-0.28</v>
      </c>
      <c r="U286" s="16">
        <v>42563</v>
      </c>
      <c r="V286" s="11">
        <v>215</v>
      </c>
      <c r="W286" s="18">
        <f t="shared" si="83"/>
        <v>-6.02</v>
      </c>
      <c r="X286" s="11">
        <f t="shared" si="84"/>
        <v>-6</v>
      </c>
      <c r="Y286" s="18">
        <f t="shared" si="85"/>
        <v>-300</v>
      </c>
      <c r="Z286" s="18">
        <f t="shared" si="86"/>
        <v>-3000</v>
      </c>
      <c r="AA286" s="18">
        <f>SUM(Z$2:Z286)</f>
        <v>169875</v>
      </c>
      <c r="AB286" s="18">
        <f t="shared" si="87"/>
        <v>598.1514084507043</v>
      </c>
    </row>
    <row r="287" spans="1:28" ht="12.75">
      <c r="A287" s="11">
        <f t="shared" si="72"/>
        <v>-7</v>
      </c>
      <c r="B287" s="11">
        <f t="shared" si="73"/>
        <v>-4.8999999999999995</v>
      </c>
      <c r="C287" s="11">
        <v>-0.35</v>
      </c>
      <c r="D287" s="11">
        <v>-0.31</v>
      </c>
      <c r="E287" s="11">
        <f t="shared" si="88"/>
        <v>25.883195087389698</v>
      </c>
      <c r="F287" s="12">
        <f t="shared" si="74"/>
        <v>381.60999999999984</v>
      </c>
      <c r="G287" s="12">
        <f t="shared" si="75"/>
        <v>502.29999999999984</v>
      </c>
      <c r="H287" s="11">
        <v>285</v>
      </c>
      <c r="I287" s="13">
        <f t="shared" si="76"/>
        <v>0</v>
      </c>
      <c r="J287" s="11">
        <f>SUM(I$3:I287)</f>
        <v>178</v>
      </c>
      <c r="K287" s="12">
        <f t="shared" si="77"/>
        <v>62.4561403508772</v>
      </c>
      <c r="L287" s="11">
        <f t="shared" si="78"/>
        <v>0</v>
      </c>
      <c r="M287" s="11">
        <f t="shared" si="79"/>
        <v>-0.35</v>
      </c>
      <c r="N287" s="11">
        <f>SUM(L$3:L287)</f>
        <v>58.32499999999997</v>
      </c>
      <c r="O287" s="11">
        <f>SUM(M$3:M287)</f>
        <v>-38.21</v>
      </c>
      <c r="P287" s="12">
        <f t="shared" si="89"/>
        <v>1.5264328709761834</v>
      </c>
      <c r="Q287" s="12">
        <f t="shared" si="80"/>
        <v>903.1855247279809</v>
      </c>
      <c r="R287" s="11">
        <v>0</v>
      </c>
      <c r="S287" s="11">
        <f t="shared" si="81"/>
        <v>0</v>
      </c>
      <c r="T287" s="11">
        <f t="shared" si="82"/>
        <v>-0.35</v>
      </c>
      <c r="U287" s="16">
        <v>42565</v>
      </c>
      <c r="V287" s="11">
        <v>216.11</v>
      </c>
      <c r="W287" s="18">
        <f t="shared" si="83"/>
        <v>-7.5638499999999995</v>
      </c>
      <c r="X287" s="11">
        <f t="shared" si="84"/>
        <v>-7.5</v>
      </c>
      <c r="Y287" s="18">
        <f t="shared" si="85"/>
        <v>-375</v>
      </c>
      <c r="Z287" s="18">
        <f t="shared" si="86"/>
        <v>-3750</v>
      </c>
      <c r="AA287" s="18">
        <f>SUM(Z$2:Z287)</f>
        <v>166125</v>
      </c>
      <c r="AB287" s="18">
        <f t="shared" si="87"/>
        <v>582.8947368421053</v>
      </c>
    </row>
    <row r="288" spans="1:28" ht="12.75">
      <c r="A288" s="11">
        <f t="shared" si="72"/>
        <v>-2.6</v>
      </c>
      <c r="B288" s="11">
        <f t="shared" si="73"/>
        <v>-1.82</v>
      </c>
      <c r="C288" s="11">
        <v>-0.13</v>
      </c>
      <c r="D288" s="11">
        <v>-0.13</v>
      </c>
      <c r="E288" s="11">
        <f t="shared" si="88"/>
        <v>25.7531950873897</v>
      </c>
      <c r="F288" s="12">
        <f t="shared" si="74"/>
        <v>379.78999999999985</v>
      </c>
      <c r="G288" s="12">
        <f t="shared" si="75"/>
        <v>499.6999999999998</v>
      </c>
      <c r="H288" s="11">
        <v>286</v>
      </c>
      <c r="I288" s="13">
        <f t="shared" si="76"/>
        <v>0</v>
      </c>
      <c r="J288" s="11">
        <f>SUM(I$3:I288)</f>
        <v>178</v>
      </c>
      <c r="K288" s="12">
        <f t="shared" si="77"/>
        <v>62.23776223776224</v>
      </c>
      <c r="L288" s="11">
        <f t="shared" si="78"/>
        <v>0</v>
      </c>
      <c r="M288" s="11">
        <f t="shared" si="79"/>
        <v>-0.13</v>
      </c>
      <c r="N288" s="11">
        <f>SUM(L$3:L288)</f>
        <v>58.32499999999997</v>
      </c>
      <c r="O288" s="11">
        <f>SUM(M$3:M288)</f>
        <v>-38.34</v>
      </c>
      <c r="P288" s="12">
        <f t="shared" si="89"/>
        <v>1.5212571726656223</v>
      </c>
      <c r="Q288" s="12">
        <f t="shared" si="80"/>
        <v>886.7475481779317</v>
      </c>
      <c r="R288" s="11">
        <v>1</v>
      </c>
      <c r="S288" s="11">
        <f t="shared" si="81"/>
        <v>-0.13</v>
      </c>
      <c r="T288" s="11">
        <f t="shared" si="82"/>
        <v>0</v>
      </c>
      <c r="U288" s="16">
        <v>42583</v>
      </c>
      <c r="V288" s="11">
        <v>216.93</v>
      </c>
      <c r="W288" s="18">
        <f t="shared" si="83"/>
        <v>-2.82009</v>
      </c>
      <c r="X288" s="11">
        <f t="shared" si="84"/>
        <v>-2.75</v>
      </c>
      <c r="Y288" s="18">
        <f t="shared" si="85"/>
        <v>-137.5</v>
      </c>
      <c r="Z288" s="18">
        <f t="shared" si="86"/>
        <v>-1375</v>
      </c>
      <c r="AA288" s="18">
        <f>SUM(Z$2:Z288)</f>
        <v>164750</v>
      </c>
      <c r="AB288" s="18">
        <f t="shared" si="87"/>
        <v>576.048951048951</v>
      </c>
    </row>
    <row r="289" spans="1:28" ht="12.75">
      <c r="A289" s="11">
        <f t="shared" si="72"/>
        <v>1</v>
      </c>
      <c r="B289" s="11">
        <f t="shared" si="73"/>
        <v>0.7000000000000001</v>
      </c>
      <c r="C289" s="11">
        <v>0.05</v>
      </c>
      <c r="D289" s="11">
        <v>0.03</v>
      </c>
      <c r="E289" s="11">
        <f t="shared" si="88"/>
        <v>25.7831950873897</v>
      </c>
      <c r="F289" s="12">
        <f t="shared" si="74"/>
        <v>380.48999999999984</v>
      </c>
      <c r="G289" s="12">
        <f t="shared" si="75"/>
        <v>500.6999999999998</v>
      </c>
      <c r="H289" s="11">
        <v>287</v>
      </c>
      <c r="I289" s="13">
        <f t="shared" si="76"/>
        <v>1</v>
      </c>
      <c r="J289" s="11">
        <f>SUM(I$3:I289)</f>
        <v>179</v>
      </c>
      <c r="K289" s="12">
        <f t="shared" si="77"/>
        <v>62.36933797909408</v>
      </c>
      <c r="L289" s="11">
        <f t="shared" si="78"/>
        <v>0.05</v>
      </c>
      <c r="M289" s="11">
        <f t="shared" si="79"/>
        <v>0</v>
      </c>
      <c r="N289" s="11">
        <f>SUM(L$3:L289)</f>
        <v>58.374999999999964</v>
      </c>
      <c r="O289" s="11">
        <f>SUM(M$3:M289)</f>
        <v>-38.34</v>
      </c>
      <c r="P289" s="12">
        <f t="shared" si="89"/>
        <v>1.5225612936880533</v>
      </c>
      <c r="Q289" s="12">
        <f t="shared" si="80"/>
        <v>892.9547810151771</v>
      </c>
      <c r="R289" s="11">
        <v>0</v>
      </c>
      <c r="S289" s="11">
        <f t="shared" si="81"/>
        <v>0</v>
      </c>
      <c r="T289" s="11">
        <f t="shared" si="82"/>
        <v>0.05</v>
      </c>
      <c r="U289" s="16">
        <v>42599</v>
      </c>
      <c r="V289" s="11">
        <v>218.38</v>
      </c>
      <c r="W289" s="18">
        <f t="shared" si="83"/>
        <v>1.0918999999999999</v>
      </c>
      <c r="X289" s="11">
        <f t="shared" si="84"/>
        <v>1</v>
      </c>
      <c r="Y289" s="18">
        <f t="shared" si="85"/>
        <v>50</v>
      </c>
      <c r="Z289" s="18">
        <f t="shared" si="86"/>
        <v>500</v>
      </c>
      <c r="AA289" s="18">
        <f>SUM(Z$2:Z289)</f>
        <v>165250</v>
      </c>
      <c r="AB289" s="18">
        <f t="shared" si="87"/>
        <v>575.7839721254355</v>
      </c>
    </row>
    <row r="290" spans="1:28" ht="12.75">
      <c r="A290" s="11">
        <f t="shared" si="72"/>
        <v>1.2</v>
      </c>
      <c r="B290" s="11">
        <f t="shared" si="73"/>
        <v>0.84</v>
      </c>
      <c r="C290" s="11">
        <v>0.06</v>
      </c>
      <c r="D290" s="11">
        <v>0.05</v>
      </c>
      <c r="E290" s="11">
        <f t="shared" si="88"/>
        <v>25.8331950873897</v>
      </c>
      <c r="F290" s="12">
        <f t="shared" si="74"/>
        <v>381.3299999999998</v>
      </c>
      <c r="G290" s="12">
        <f t="shared" si="75"/>
        <v>501.8999999999998</v>
      </c>
      <c r="H290" s="11">
        <v>288</v>
      </c>
      <c r="I290" s="13">
        <f t="shared" si="76"/>
        <v>1</v>
      </c>
      <c r="J290" s="11">
        <f>SUM(I$3:I290)</f>
        <v>180</v>
      </c>
      <c r="K290" s="12">
        <f t="shared" si="77"/>
        <v>62.5</v>
      </c>
      <c r="L290" s="11">
        <f t="shared" si="78"/>
        <v>0.06</v>
      </c>
      <c r="M290" s="11">
        <f t="shared" si="79"/>
        <v>0</v>
      </c>
      <c r="N290" s="11">
        <f>SUM(L$3:L290)</f>
        <v>58.43499999999997</v>
      </c>
      <c r="O290" s="11">
        <f>SUM(M$3:M290)</f>
        <v>-38.34</v>
      </c>
      <c r="P290" s="12">
        <f t="shared" si="89"/>
        <v>1.5241262389149703</v>
      </c>
      <c r="Q290" s="12">
        <f t="shared" si="80"/>
        <v>900.4556011757046</v>
      </c>
      <c r="R290" s="11">
        <v>0</v>
      </c>
      <c r="S290" s="11">
        <f t="shared" si="81"/>
        <v>0</v>
      </c>
      <c r="T290" s="11">
        <f t="shared" si="82"/>
        <v>0.06</v>
      </c>
      <c r="U290" s="16">
        <v>42605</v>
      </c>
      <c r="V290" s="11">
        <v>218.93</v>
      </c>
      <c r="W290" s="18">
        <f t="shared" si="83"/>
        <v>1.31358</v>
      </c>
      <c r="X290" s="11">
        <f t="shared" si="84"/>
        <v>1.25</v>
      </c>
      <c r="Y290" s="18">
        <f t="shared" si="85"/>
        <v>62.5</v>
      </c>
      <c r="Z290" s="18">
        <f t="shared" si="86"/>
        <v>625</v>
      </c>
      <c r="AA290" s="18">
        <f>SUM(Z$2:Z290)</f>
        <v>165875</v>
      </c>
      <c r="AB290" s="18">
        <f t="shared" si="87"/>
        <v>575.9548611111111</v>
      </c>
    </row>
    <row r="291" spans="1:28" ht="12.75">
      <c r="A291" s="11">
        <f t="shared" si="72"/>
        <v>-3.2</v>
      </c>
      <c r="B291" s="11">
        <f t="shared" si="73"/>
        <v>-2.24</v>
      </c>
      <c r="C291" s="11">
        <v>-0.16</v>
      </c>
      <c r="D291" s="11">
        <v>-0.15</v>
      </c>
      <c r="E291" s="11">
        <f t="shared" si="88"/>
        <v>25.683195087389702</v>
      </c>
      <c r="F291" s="12">
        <f t="shared" si="74"/>
        <v>379.0899999999998</v>
      </c>
      <c r="G291" s="12">
        <f t="shared" si="75"/>
        <v>498.6999999999998</v>
      </c>
      <c r="H291" s="11">
        <v>289</v>
      </c>
      <c r="I291" s="13">
        <f t="shared" si="76"/>
        <v>0</v>
      </c>
      <c r="J291" s="11">
        <f>SUM(I$3:I291)</f>
        <v>180</v>
      </c>
      <c r="K291" s="12">
        <f t="shared" si="77"/>
        <v>62.28373702422145</v>
      </c>
      <c r="L291" s="11">
        <f t="shared" si="78"/>
        <v>0</v>
      </c>
      <c r="M291" s="11">
        <f t="shared" si="79"/>
        <v>-0.16</v>
      </c>
      <c r="N291" s="11">
        <f>SUM(L$3:L291)</f>
        <v>58.43499999999997</v>
      </c>
      <c r="O291" s="11">
        <f>SUM(M$3:M291)</f>
        <v>-38.5</v>
      </c>
      <c r="P291" s="12">
        <f t="shared" si="89"/>
        <v>1.517792207792207</v>
      </c>
      <c r="Q291" s="12">
        <f t="shared" si="80"/>
        <v>880.2853957093688</v>
      </c>
      <c r="R291" s="11">
        <v>1</v>
      </c>
      <c r="S291" s="11">
        <f t="shared" si="81"/>
        <v>-0.16</v>
      </c>
      <c r="T291" s="11">
        <f t="shared" si="82"/>
        <v>0</v>
      </c>
      <c r="U291" s="16">
        <v>42612</v>
      </c>
      <c r="V291" s="11">
        <v>217.98</v>
      </c>
      <c r="W291" s="18">
        <f t="shared" si="83"/>
        <v>-3.4876799999999997</v>
      </c>
      <c r="X291" s="11">
        <f t="shared" si="84"/>
        <v>-3.5</v>
      </c>
      <c r="Y291" s="18">
        <f t="shared" si="85"/>
        <v>-175</v>
      </c>
      <c r="Z291" s="18">
        <f t="shared" si="86"/>
        <v>-1750</v>
      </c>
      <c r="AA291" s="18">
        <f>SUM(Z$2:Z291)</f>
        <v>164125</v>
      </c>
      <c r="AB291" s="18">
        <f t="shared" si="87"/>
        <v>567.9065743944636</v>
      </c>
    </row>
    <row r="292" spans="1:28" ht="12.75">
      <c r="A292" s="11">
        <f t="shared" si="72"/>
        <v>-14.8</v>
      </c>
      <c r="B292" s="11">
        <f t="shared" si="73"/>
        <v>-10.36</v>
      </c>
      <c r="C292" s="11">
        <v>-0.74</v>
      </c>
      <c r="D292" s="11">
        <v>-0.72</v>
      </c>
      <c r="E292" s="11">
        <f t="shared" si="88"/>
        <v>24.963195087389703</v>
      </c>
      <c r="F292" s="12">
        <f t="shared" si="74"/>
        <v>368.7299999999998</v>
      </c>
      <c r="G292" s="12">
        <f t="shared" si="75"/>
        <v>483.8999999999998</v>
      </c>
      <c r="H292" s="11">
        <v>290</v>
      </c>
      <c r="I292" s="13">
        <f t="shared" si="76"/>
        <v>0</v>
      </c>
      <c r="J292" s="11">
        <f>SUM(I$3:I292)</f>
        <v>180</v>
      </c>
      <c r="K292" s="12">
        <f t="shared" si="77"/>
        <v>62.06896551724138</v>
      </c>
      <c r="L292" s="11">
        <f t="shared" si="78"/>
        <v>0</v>
      </c>
      <c r="M292" s="11">
        <f t="shared" si="79"/>
        <v>-0.74</v>
      </c>
      <c r="N292" s="11">
        <f>SUM(L$3:L292)</f>
        <v>58.43499999999997</v>
      </c>
      <c r="O292" s="11">
        <f>SUM(M$3:M292)</f>
        <v>-39.24</v>
      </c>
      <c r="P292" s="12">
        <f t="shared" si="89"/>
        <v>1.4891692150866453</v>
      </c>
      <c r="Q292" s="12">
        <f t="shared" si="80"/>
        <v>789.0878287138781</v>
      </c>
      <c r="R292" s="11">
        <v>1</v>
      </c>
      <c r="S292" s="11">
        <f t="shared" si="81"/>
        <v>-0.74</v>
      </c>
      <c r="T292" s="11">
        <f t="shared" si="82"/>
        <v>0</v>
      </c>
      <c r="U292" s="16">
        <v>42625</v>
      </c>
      <c r="V292" s="11">
        <v>216.4</v>
      </c>
      <c r="W292" s="18">
        <f t="shared" si="83"/>
        <v>-16.0136</v>
      </c>
      <c r="X292" s="11">
        <f t="shared" si="84"/>
        <v>-16</v>
      </c>
      <c r="Y292" s="18">
        <f t="shared" si="85"/>
        <v>-800</v>
      </c>
      <c r="Z292" s="18">
        <f t="shared" si="86"/>
        <v>-8000</v>
      </c>
      <c r="AA292" s="18">
        <f>SUM(Z$2:Z292)</f>
        <v>156125</v>
      </c>
      <c r="AB292" s="18">
        <f t="shared" si="87"/>
        <v>538.3620689655172</v>
      </c>
    </row>
    <row r="293" spans="1:28" ht="12.75">
      <c r="A293" s="11">
        <f t="shared" si="72"/>
        <v>-14.6</v>
      </c>
      <c r="B293" s="11">
        <f t="shared" si="73"/>
        <v>-10.219999999999999</v>
      </c>
      <c r="C293" s="11">
        <v>-0.73</v>
      </c>
      <c r="D293" s="11">
        <v>-0.73</v>
      </c>
      <c r="E293" s="11">
        <f t="shared" si="88"/>
        <v>24.233195087389703</v>
      </c>
      <c r="F293" s="12">
        <f t="shared" si="74"/>
        <v>358.50999999999976</v>
      </c>
      <c r="G293" s="12">
        <f t="shared" si="75"/>
        <v>469.2999999999998</v>
      </c>
      <c r="H293" s="11">
        <v>291</v>
      </c>
      <c r="I293" s="13">
        <f t="shared" si="76"/>
        <v>0</v>
      </c>
      <c r="J293" s="11">
        <f>SUM(I$3:I293)</f>
        <v>180</v>
      </c>
      <c r="K293" s="12">
        <f t="shared" si="77"/>
        <v>61.855670103092784</v>
      </c>
      <c r="L293" s="11">
        <f t="shared" si="78"/>
        <v>0</v>
      </c>
      <c r="M293" s="11">
        <f t="shared" si="79"/>
        <v>-0.73</v>
      </c>
      <c r="N293" s="11">
        <f>SUM(L$3:L293)</f>
        <v>58.43499999999997</v>
      </c>
      <c r="O293" s="11">
        <f>SUM(M$3:M293)</f>
        <v>-39.97</v>
      </c>
      <c r="P293" s="12">
        <f t="shared" si="89"/>
        <v>1.461971478608956</v>
      </c>
      <c r="Q293" s="12">
        <f t="shared" si="80"/>
        <v>708.4430526193198</v>
      </c>
      <c r="R293" s="11">
        <v>1</v>
      </c>
      <c r="S293" s="11">
        <f t="shared" si="81"/>
        <v>-0.73</v>
      </c>
      <c r="T293" s="11">
        <f t="shared" si="82"/>
        <v>0</v>
      </c>
      <c r="U293" s="16">
        <v>42655</v>
      </c>
      <c r="V293" s="11">
        <v>213.71</v>
      </c>
      <c r="W293" s="18">
        <f t="shared" si="83"/>
        <v>-15.600829999999998</v>
      </c>
      <c r="X293" s="11">
        <f t="shared" si="84"/>
        <v>-15.5</v>
      </c>
      <c r="Y293" s="18">
        <f t="shared" si="85"/>
        <v>-775</v>
      </c>
      <c r="Z293" s="18">
        <f t="shared" si="86"/>
        <v>-7750</v>
      </c>
      <c r="AA293" s="18">
        <f>SUM(Z$2:Z293)</f>
        <v>148375</v>
      </c>
      <c r="AB293" s="18">
        <f t="shared" si="87"/>
        <v>509.87972508591065</v>
      </c>
    </row>
    <row r="294" spans="1:28" ht="12.75">
      <c r="A294" s="11">
        <f t="shared" si="72"/>
        <v>-9</v>
      </c>
      <c r="B294" s="11">
        <f t="shared" si="73"/>
        <v>-6.3</v>
      </c>
      <c r="C294" s="11">
        <v>-0.45</v>
      </c>
      <c r="D294" s="11">
        <v>-0.45</v>
      </c>
      <c r="E294" s="11">
        <f t="shared" si="88"/>
        <v>23.783195087389704</v>
      </c>
      <c r="F294" s="12">
        <f t="shared" si="74"/>
        <v>352.20999999999975</v>
      </c>
      <c r="G294" s="12">
        <f t="shared" si="75"/>
        <v>460.2999999999998</v>
      </c>
      <c r="H294" s="11">
        <v>292</v>
      </c>
      <c r="I294" s="13">
        <f t="shared" si="76"/>
        <v>0</v>
      </c>
      <c r="J294" s="11">
        <f>SUM(I$3:I294)</f>
        <v>180</v>
      </c>
      <c r="K294" s="12">
        <f t="shared" si="77"/>
        <v>61.64383561643836</v>
      </c>
      <c r="L294" s="11">
        <f t="shared" si="78"/>
        <v>0</v>
      </c>
      <c r="M294" s="11">
        <f t="shared" si="79"/>
        <v>-0.45</v>
      </c>
      <c r="N294" s="11">
        <f>SUM(L$3:L294)</f>
        <v>58.43499999999997</v>
      </c>
      <c r="O294" s="11">
        <f>SUM(M$3:M294)</f>
        <v>-40.42</v>
      </c>
      <c r="P294" s="12">
        <f t="shared" si="89"/>
        <v>1.4456952003958428</v>
      </c>
      <c r="Q294" s="12">
        <f t="shared" si="80"/>
        <v>663.8111403043027</v>
      </c>
      <c r="R294" s="11">
        <v>1</v>
      </c>
      <c r="S294" s="11">
        <f t="shared" si="81"/>
        <v>-0.45</v>
      </c>
      <c r="T294" s="11">
        <f t="shared" si="82"/>
        <v>0</v>
      </c>
      <c r="U294" s="16">
        <v>42668</v>
      </c>
      <c r="V294" s="11">
        <v>214.17</v>
      </c>
      <c r="W294" s="18">
        <f t="shared" si="83"/>
        <v>-9.637649999999999</v>
      </c>
      <c r="X294" s="11">
        <f t="shared" si="84"/>
        <v>-9.75</v>
      </c>
      <c r="Y294" s="18">
        <f t="shared" si="85"/>
        <v>-487.5</v>
      </c>
      <c r="Z294" s="18">
        <f t="shared" si="86"/>
        <v>-4875</v>
      </c>
      <c r="AA294" s="18">
        <f>SUM(Z$2:Z294)</f>
        <v>143500</v>
      </c>
      <c r="AB294" s="18">
        <f t="shared" si="87"/>
        <v>491.43835616438355</v>
      </c>
    </row>
    <row r="295" spans="1:28" ht="12.75">
      <c r="A295" s="11">
        <f t="shared" si="72"/>
        <v>7.800000000000001</v>
      </c>
      <c r="B295" s="11">
        <f t="shared" si="73"/>
        <v>5.46</v>
      </c>
      <c r="C295" s="11">
        <v>0.39</v>
      </c>
      <c r="D295" s="11">
        <v>0.39</v>
      </c>
      <c r="E295" s="11">
        <f t="shared" si="88"/>
        <v>24.173195087389704</v>
      </c>
      <c r="F295" s="12">
        <f t="shared" si="74"/>
        <v>357.66999999999973</v>
      </c>
      <c r="G295" s="12">
        <f t="shared" si="75"/>
        <v>468.0999999999998</v>
      </c>
      <c r="H295" s="11">
        <v>293</v>
      </c>
      <c r="I295" s="13">
        <f t="shared" si="76"/>
        <v>1</v>
      </c>
      <c r="J295" s="11">
        <f>SUM(I$3:I295)</f>
        <v>181</v>
      </c>
      <c r="K295" s="12">
        <f t="shared" si="77"/>
        <v>61.774744027303754</v>
      </c>
      <c r="L295" s="11">
        <f t="shared" si="78"/>
        <v>0.39</v>
      </c>
      <c r="M295" s="11">
        <f t="shared" si="79"/>
        <v>0</v>
      </c>
      <c r="N295" s="11">
        <f>SUM(L$3:L295)</f>
        <v>58.82499999999997</v>
      </c>
      <c r="O295" s="11">
        <f>SUM(M$3:M295)</f>
        <v>-40.42</v>
      </c>
      <c r="P295" s="12">
        <f t="shared" si="89"/>
        <v>1.4553438891637795</v>
      </c>
      <c r="Q295" s="12">
        <f t="shared" si="80"/>
        <v>700.0552285649177</v>
      </c>
      <c r="R295" s="11">
        <v>1</v>
      </c>
      <c r="S295" s="11">
        <f t="shared" si="81"/>
        <v>0.39</v>
      </c>
      <c r="T295" s="11">
        <f t="shared" si="82"/>
        <v>0</v>
      </c>
      <c r="U295" s="16">
        <v>42669</v>
      </c>
      <c r="V295" s="11">
        <v>214.17</v>
      </c>
      <c r="W295" s="18">
        <f t="shared" si="83"/>
        <v>8.35263</v>
      </c>
      <c r="X295" s="11">
        <f t="shared" si="84"/>
        <v>8.25</v>
      </c>
      <c r="Y295" s="18">
        <f t="shared" si="85"/>
        <v>412.5</v>
      </c>
      <c r="Z295" s="18">
        <f t="shared" si="86"/>
        <v>4125</v>
      </c>
      <c r="AA295" s="18">
        <f>SUM(Z$2:Z295)</f>
        <v>147625</v>
      </c>
      <c r="AB295" s="18">
        <f t="shared" si="87"/>
        <v>503.839590443686</v>
      </c>
    </row>
    <row r="296" spans="1:28" ht="12.75">
      <c r="A296" s="11">
        <f t="shared" si="72"/>
        <v>1.2</v>
      </c>
      <c r="B296" s="11">
        <f t="shared" si="73"/>
        <v>0.84</v>
      </c>
      <c r="C296" s="11">
        <v>0.06</v>
      </c>
      <c r="D296" s="11">
        <v>-0.05</v>
      </c>
      <c r="E296" s="11">
        <f t="shared" si="88"/>
        <v>24.123195087389703</v>
      </c>
      <c r="F296" s="12">
        <f t="shared" si="74"/>
        <v>358.5099999999997</v>
      </c>
      <c r="G296" s="12">
        <f t="shared" si="75"/>
        <v>469.2999999999998</v>
      </c>
      <c r="H296" s="11">
        <v>294</v>
      </c>
      <c r="I296" s="13">
        <f t="shared" si="76"/>
        <v>1</v>
      </c>
      <c r="J296" s="11">
        <f>SUM(I$3:I296)</f>
        <v>182</v>
      </c>
      <c r="K296" s="12">
        <f t="shared" si="77"/>
        <v>61.904761904761905</v>
      </c>
      <c r="L296" s="11">
        <f t="shared" si="78"/>
        <v>0.06</v>
      </c>
      <c r="M296" s="11">
        <f t="shared" si="79"/>
        <v>0</v>
      </c>
      <c r="N296" s="11">
        <f>SUM(L$3:L296)</f>
        <v>58.88499999999997</v>
      </c>
      <c r="O296" s="11">
        <f>SUM(M$3:M296)</f>
        <v>-40.42</v>
      </c>
      <c r="P296" s="12">
        <f t="shared" si="89"/>
        <v>1.4568283028203852</v>
      </c>
      <c r="Q296" s="12">
        <f t="shared" si="80"/>
        <v>705.935692484863</v>
      </c>
      <c r="R296" s="11">
        <v>1</v>
      </c>
      <c r="S296" s="11">
        <f t="shared" si="81"/>
        <v>0.06</v>
      </c>
      <c r="T296" s="11">
        <f t="shared" si="82"/>
        <v>0</v>
      </c>
      <c r="U296" s="16">
        <v>42670</v>
      </c>
      <c r="V296" s="11">
        <v>213.17</v>
      </c>
      <c r="W296" s="18">
        <f t="shared" si="83"/>
        <v>1.2790199999999998</v>
      </c>
      <c r="X296" s="11">
        <f t="shared" si="84"/>
        <v>1.25</v>
      </c>
      <c r="Y296" s="18">
        <f t="shared" si="85"/>
        <v>62.5</v>
      </c>
      <c r="Z296" s="18">
        <f t="shared" si="86"/>
        <v>625</v>
      </c>
      <c r="AA296" s="18">
        <f>SUM(Z$2:Z296)</f>
        <v>148250</v>
      </c>
      <c r="AB296" s="18">
        <f t="shared" si="87"/>
        <v>504.2517006802721</v>
      </c>
    </row>
    <row r="297" spans="1:28" ht="12.75">
      <c r="A297" s="11">
        <f t="shared" si="72"/>
        <v>5.6000000000000005</v>
      </c>
      <c r="B297" s="11">
        <f t="shared" si="73"/>
        <v>3.9200000000000004</v>
      </c>
      <c r="C297" s="11">
        <v>0.28</v>
      </c>
      <c r="D297" s="11">
        <v>0.2</v>
      </c>
      <c r="E297" s="11">
        <f t="shared" si="88"/>
        <v>24.323195087389703</v>
      </c>
      <c r="F297" s="12">
        <f t="shared" si="74"/>
        <v>362.4299999999997</v>
      </c>
      <c r="G297" s="12">
        <f t="shared" si="75"/>
        <v>474.8999999999998</v>
      </c>
      <c r="H297" s="11">
        <v>295</v>
      </c>
      <c r="I297" s="13">
        <f t="shared" si="76"/>
        <v>1</v>
      </c>
      <c r="J297" s="11">
        <f>SUM(I$3:I297)</f>
        <v>183</v>
      </c>
      <c r="K297" s="12">
        <f t="shared" si="77"/>
        <v>62.03389830508475</v>
      </c>
      <c r="L297" s="11">
        <f t="shared" si="78"/>
        <v>0.28</v>
      </c>
      <c r="M297" s="11">
        <f t="shared" si="79"/>
        <v>0</v>
      </c>
      <c r="N297" s="11">
        <f>SUM(L$3:L297)</f>
        <v>59.16499999999997</v>
      </c>
      <c r="O297" s="11">
        <f>SUM(M$3:M297)</f>
        <v>-40.42</v>
      </c>
      <c r="P297" s="12">
        <f t="shared" si="89"/>
        <v>1.4637555665512114</v>
      </c>
      <c r="Q297" s="12">
        <f t="shared" si="80"/>
        <v>733.6083716302695</v>
      </c>
      <c r="R297" s="11">
        <v>0</v>
      </c>
      <c r="S297" s="11">
        <f t="shared" si="81"/>
        <v>0</v>
      </c>
      <c r="T297" s="11">
        <f t="shared" si="82"/>
        <v>0.28</v>
      </c>
      <c r="U297" s="16">
        <v>42681</v>
      </c>
      <c r="V297" s="11">
        <v>214.17</v>
      </c>
      <c r="W297" s="18">
        <f t="shared" si="83"/>
        <v>5.99676</v>
      </c>
      <c r="X297" s="11">
        <f t="shared" si="84"/>
        <v>6</v>
      </c>
      <c r="Y297" s="18">
        <f t="shared" si="85"/>
        <v>300</v>
      </c>
      <c r="Z297" s="18">
        <f t="shared" si="86"/>
        <v>3000</v>
      </c>
      <c r="AA297" s="18">
        <f>SUM(Z$2:Z297)</f>
        <v>151250</v>
      </c>
      <c r="AB297" s="18">
        <f t="shared" si="87"/>
        <v>512.7118644067797</v>
      </c>
    </row>
    <row r="298" spans="1:28" ht="12.75">
      <c r="A298" s="11">
        <f t="shared" si="72"/>
        <v>-3.5999999999999996</v>
      </c>
      <c r="B298" s="11">
        <f t="shared" si="73"/>
        <v>-2.52</v>
      </c>
      <c r="C298" s="11">
        <v>-0.18</v>
      </c>
      <c r="D298" s="11">
        <v>-0.18</v>
      </c>
      <c r="E298" s="11">
        <f t="shared" si="88"/>
        <v>24.143195087389703</v>
      </c>
      <c r="F298" s="12">
        <f t="shared" si="74"/>
        <v>359.90999999999974</v>
      </c>
      <c r="G298" s="12">
        <f t="shared" si="75"/>
        <v>471.2999999999998</v>
      </c>
      <c r="H298" s="11">
        <v>296</v>
      </c>
      <c r="I298" s="13">
        <f t="shared" si="76"/>
        <v>0</v>
      </c>
      <c r="J298" s="11">
        <f>SUM(I$3:I298)</f>
        <v>183</v>
      </c>
      <c r="K298" s="12">
        <f t="shared" si="77"/>
        <v>61.82432432432432</v>
      </c>
      <c r="L298" s="11">
        <f t="shared" si="78"/>
        <v>0</v>
      </c>
      <c r="M298" s="11">
        <f t="shared" si="79"/>
        <v>-0.18</v>
      </c>
      <c r="N298" s="11">
        <f>SUM(L$3:L298)</f>
        <v>59.16499999999997</v>
      </c>
      <c r="O298" s="11">
        <f>SUM(M$3:M298)</f>
        <v>-40.6</v>
      </c>
      <c r="P298" s="12">
        <f t="shared" si="89"/>
        <v>1.4572660098522159</v>
      </c>
      <c r="Q298" s="12">
        <f t="shared" si="80"/>
        <v>715.1214406651867</v>
      </c>
      <c r="R298" s="11">
        <v>0</v>
      </c>
      <c r="S298" s="11">
        <f t="shared" si="81"/>
        <v>0</v>
      </c>
      <c r="T298" s="11">
        <f t="shared" si="82"/>
        <v>-0.18</v>
      </c>
      <c r="U298" s="16">
        <v>42688</v>
      </c>
      <c r="V298" s="11">
        <v>216.59</v>
      </c>
      <c r="W298" s="18">
        <f t="shared" si="83"/>
        <v>-3.8986199999999998</v>
      </c>
      <c r="X298" s="11">
        <f t="shared" si="84"/>
        <v>-4</v>
      </c>
      <c r="Y298" s="18">
        <f t="shared" si="85"/>
        <v>-200</v>
      </c>
      <c r="Z298" s="18">
        <f t="shared" si="86"/>
        <v>-2000</v>
      </c>
      <c r="AA298" s="18">
        <f>SUM(Z$2:Z298)</f>
        <v>149250</v>
      </c>
      <c r="AB298" s="18">
        <f t="shared" si="87"/>
        <v>504.22297297297297</v>
      </c>
    </row>
    <row r="299" spans="1:28" ht="12.75">
      <c r="A299" s="11">
        <f t="shared" si="72"/>
        <v>5.2</v>
      </c>
      <c r="B299" s="11">
        <f t="shared" si="73"/>
        <v>3.64</v>
      </c>
      <c r="C299" s="11">
        <v>0.26</v>
      </c>
      <c r="D299" s="11">
        <v>0.26</v>
      </c>
      <c r="E299" s="11">
        <f t="shared" si="88"/>
        <v>24.403195087389705</v>
      </c>
      <c r="F299" s="12">
        <f t="shared" si="74"/>
        <v>363.5499999999997</v>
      </c>
      <c r="G299" s="12">
        <f t="shared" si="75"/>
        <v>476.4999999999998</v>
      </c>
      <c r="H299" s="11">
        <v>297</v>
      </c>
      <c r="I299" s="13">
        <f t="shared" si="76"/>
        <v>1</v>
      </c>
      <c r="J299" s="11">
        <f>SUM(I$3:I299)</f>
        <v>184</v>
      </c>
      <c r="K299" s="12">
        <f t="shared" si="77"/>
        <v>61.95286195286195</v>
      </c>
      <c r="L299" s="11">
        <f t="shared" si="78"/>
        <v>0.26</v>
      </c>
      <c r="M299" s="11">
        <f t="shared" si="79"/>
        <v>0</v>
      </c>
      <c r="N299" s="11">
        <f>SUM(L$3:L299)</f>
        <v>59.42499999999997</v>
      </c>
      <c r="O299" s="11">
        <f>SUM(M$3:M299)</f>
        <v>-40.6</v>
      </c>
      <c r="P299" s="12">
        <f t="shared" si="89"/>
        <v>1.4636699507389155</v>
      </c>
      <c r="Q299" s="12">
        <f t="shared" si="80"/>
        <v>741.1518611053995</v>
      </c>
      <c r="R299" s="11">
        <v>0</v>
      </c>
      <c r="S299" s="11">
        <f t="shared" si="81"/>
        <v>0</v>
      </c>
      <c r="T299" s="11">
        <f t="shared" si="82"/>
        <v>0.26</v>
      </c>
      <c r="U299" s="16">
        <v>42696</v>
      </c>
      <c r="V299" s="11">
        <v>220.58</v>
      </c>
      <c r="W299" s="18">
        <f t="shared" si="83"/>
        <v>5.73508</v>
      </c>
      <c r="X299" s="11">
        <f t="shared" si="84"/>
        <v>5.75</v>
      </c>
      <c r="Y299" s="18">
        <f t="shared" si="85"/>
        <v>287.5</v>
      </c>
      <c r="Z299" s="18">
        <f t="shared" si="86"/>
        <v>2875</v>
      </c>
      <c r="AA299" s="18">
        <f>SUM(Z$2:Z299)</f>
        <v>152125</v>
      </c>
      <c r="AB299" s="18">
        <f t="shared" si="87"/>
        <v>512.2053872053872</v>
      </c>
    </row>
    <row r="300" spans="1:28" ht="12.75">
      <c r="A300" s="11">
        <f t="shared" si="72"/>
        <v>5.4</v>
      </c>
      <c r="B300" s="11">
        <f t="shared" si="73"/>
        <v>3.7800000000000002</v>
      </c>
      <c r="C300" s="11">
        <v>0.27</v>
      </c>
      <c r="D300" s="11">
        <v>0.31</v>
      </c>
      <c r="E300" s="11">
        <f t="shared" si="88"/>
        <v>24.713195087389703</v>
      </c>
      <c r="F300" s="12">
        <f t="shared" si="74"/>
        <v>367.3299999999997</v>
      </c>
      <c r="G300" s="12">
        <f t="shared" si="75"/>
        <v>481.89999999999975</v>
      </c>
      <c r="H300" s="11">
        <v>298</v>
      </c>
      <c r="I300" s="13">
        <f t="shared" si="76"/>
        <v>1</v>
      </c>
      <c r="J300" s="11">
        <f>SUM(I$3:I300)</f>
        <v>185</v>
      </c>
      <c r="K300" s="12">
        <f t="shared" si="77"/>
        <v>62.08053691275168</v>
      </c>
      <c r="L300" s="11">
        <f t="shared" si="78"/>
        <v>0.27</v>
      </c>
      <c r="M300" s="11">
        <f t="shared" si="79"/>
        <v>0</v>
      </c>
      <c r="N300" s="11">
        <f>SUM(L$3:L300)</f>
        <v>59.69499999999997</v>
      </c>
      <c r="O300" s="11">
        <f>SUM(M$3:M300)</f>
        <v>-40.6</v>
      </c>
      <c r="P300" s="12">
        <f t="shared" si="89"/>
        <v>1.4703201970443343</v>
      </c>
      <c r="Q300" s="12">
        <f t="shared" si="80"/>
        <v>769.1674014551836</v>
      </c>
      <c r="R300" s="11">
        <v>1</v>
      </c>
      <c r="S300" s="11">
        <f t="shared" si="81"/>
        <v>0.27</v>
      </c>
      <c r="T300" s="11">
        <f t="shared" si="82"/>
        <v>0</v>
      </c>
      <c r="U300" s="16">
        <v>42723</v>
      </c>
      <c r="V300" s="11">
        <v>221.58</v>
      </c>
      <c r="W300" s="18">
        <f t="shared" si="83"/>
        <v>5.982660000000001</v>
      </c>
      <c r="X300" s="11">
        <f t="shared" si="84"/>
        <v>6</v>
      </c>
      <c r="Y300" s="18">
        <f t="shared" si="85"/>
        <v>300</v>
      </c>
      <c r="Z300" s="18">
        <f t="shared" si="86"/>
        <v>3000</v>
      </c>
      <c r="AA300" s="18">
        <f>SUM(Z$2:Z300)</f>
        <v>155125</v>
      </c>
      <c r="AB300" s="18">
        <f t="shared" si="87"/>
        <v>520.5536912751678</v>
      </c>
    </row>
    <row r="301" spans="1:28" ht="12.75">
      <c r="A301" s="11">
        <f t="shared" si="72"/>
        <v>-2.6</v>
      </c>
      <c r="B301" s="11">
        <f t="shared" si="73"/>
        <v>-1.82</v>
      </c>
      <c r="C301" s="11">
        <v>-0.13</v>
      </c>
      <c r="D301" s="11">
        <v>0.02</v>
      </c>
      <c r="E301" s="11">
        <f t="shared" si="88"/>
        <v>24.733195087389703</v>
      </c>
      <c r="F301" s="12">
        <f t="shared" si="74"/>
        <v>365.5099999999997</v>
      </c>
      <c r="G301" s="12">
        <f t="shared" si="75"/>
        <v>479.2999999999997</v>
      </c>
      <c r="H301" s="11">
        <v>299</v>
      </c>
      <c r="I301" s="13">
        <f t="shared" si="76"/>
        <v>0</v>
      </c>
      <c r="J301" s="11">
        <f>SUM(I$3:I301)</f>
        <v>185</v>
      </c>
      <c r="K301" s="12">
        <f t="shared" si="77"/>
        <v>61.87290969899666</v>
      </c>
      <c r="L301" s="11">
        <f t="shared" si="78"/>
        <v>0</v>
      </c>
      <c r="M301" s="11">
        <f t="shared" si="79"/>
        <v>-0.13</v>
      </c>
      <c r="N301" s="11">
        <f>SUM(L$3:L301)</f>
        <v>59.69499999999997</v>
      </c>
      <c r="O301" s="11">
        <f>SUM(M$3:M301)</f>
        <v>-40.730000000000004</v>
      </c>
      <c r="P301" s="12">
        <f t="shared" si="89"/>
        <v>1.465627301743186</v>
      </c>
      <c r="Q301" s="12">
        <f t="shared" si="80"/>
        <v>755.1685547486993</v>
      </c>
      <c r="R301" s="11">
        <v>1</v>
      </c>
      <c r="S301" s="11">
        <f t="shared" si="81"/>
        <v>-0.13</v>
      </c>
      <c r="T301" s="11">
        <f t="shared" si="82"/>
        <v>0</v>
      </c>
      <c r="U301" s="16">
        <v>42726</v>
      </c>
      <c r="V301" s="11">
        <v>225.38</v>
      </c>
      <c r="W301" s="18">
        <f t="shared" si="83"/>
        <v>-2.92994</v>
      </c>
      <c r="X301" s="11">
        <f t="shared" si="84"/>
        <v>-3</v>
      </c>
      <c r="Y301" s="18">
        <f t="shared" si="85"/>
        <v>-150</v>
      </c>
      <c r="Z301" s="18">
        <f t="shared" si="86"/>
        <v>-1500</v>
      </c>
      <c r="AA301" s="18">
        <f>SUM(Z$2:Z301)</f>
        <v>153625</v>
      </c>
      <c r="AB301" s="18">
        <f t="shared" si="87"/>
        <v>513.7959866220735</v>
      </c>
    </row>
    <row r="302" spans="1:28" ht="12.75">
      <c r="A302" s="11">
        <f t="shared" si="72"/>
        <v>2.2</v>
      </c>
      <c r="B302" s="11">
        <f t="shared" si="73"/>
        <v>1.54</v>
      </c>
      <c r="C302" s="11">
        <v>0.11</v>
      </c>
      <c r="D302" s="11">
        <v>0.13</v>
      </c>
      <c r="E302" s="11">
        <f t="shared" si="88"/>
        <v>24.863195087389702</v>
      </c>
      <c r="F302" s="12">
        <f t="shared" si="74"/>
        <v>367.0499999999997</v>
      </c>
      <c r="G302" s="12">
        <f t="shared" si="75"/>
        <v>481.4999999999997</v>
      </c>
      <c r="H302" s="11">
        <v>300</v>
      </c>
      <c r="I302" s="13">
        <f t="shared" si="76"/>
        <v>1</v>
      </c>
      <c r="J302" s="11">
        <f>SUM(I$3:I302)</f>
        <v>186</v>
      </c>
      <c r="K302" s="12">
        <f t="shared" si="77"/>
        <v>62</v>
      </c>
      <c r="L302" s="11">
        <f t="shared" si="78"/>
        <v>0.11</v>
      </c>
      <c r="M302" s="11">
        <f t="shared" si="79"/>
        <v>0</v>
      </c>
      <c r="N302" s="11">
        <f>SUM(L$3:L302)</f>
        <v>59.80499999999997</v>
      </c>
      <c r="O302" s="11">
        <f>SUM(M$3:M302)</f>
        <v>-40.730000000000004</v>
      </c>
      <c r="P302" s="12">
        <f t="shared" si="89"/>
        <v>1.4683280137490784</v>
      </c>
      <c r="Q302" s="12">
        <f t="shared" si="80"/>
        <v>766.7981504918293</v>
      </c>
      <c r="R302" s="11">
        <v>1</v>
      </c>
      <c r="S302" s="11">
        <f t="shared" si="81"/>
        <v>0.11</v>
      </c>
      <c r="T302" s="11">
        <f t="shared" si="82"/>
        <v>0</v>
      </c>
      <c r="U302" s="16">
        <v>42727</v>
      </c>
      <c r="V302" s="11">
        <v>225.71</v>
      </c>
      <c r="W302" s="18">
        <f t="shared" si="83"/>
        <v>2.48281</v>
      </c>
      <c r="X302" s="11">
        <f t="shared" si="84"/>
        <v>2.5</v>
      </c>
      <c r="Y302" s="18">
        <f t="shared" si="85"/>
        <v>125</v>
      </c>
      <c r="Z302" s="18">
        <f t="shared" si="86"/>
        <v>1250</v>
      </c>
      <c r="AA302" s="18">
        <f>SUM(Z$2:Z302)</f>
        <v>154875</v>
      </c>
      <c r="AB302" s="18">
        <f t="shared" si="87"/>
        <v>516.25</v>
      </c>
    </row>
    <row r="303" spans="1:28" ht="12.75">
      <c r="A303" s="11">
        <f t="shared" si="72"/>
        <v>4.6000000000000005</v>
      </c>
      <c r="B303" s="11">
        <f t="shared" si="73"/>
        <v>3.22</v>
      </c>
      <c r="C303" s="11">
        <v>0.23</v>
      </c>
      <c r="D303" s="11">
        <v>0.13</v>
      </c>
      <c r="E303" s="11">
        <f t="shared" si="88"/>
        <v>24.9931950873897</v>
      </c>
      <c r="F303" s="12">
        <f t="shared" si="74"/>
        <v>370.26999999999975</v>
      </c>
      <c r="G303" s="12">
        <f t="shared" si="75"/>
        <v>486.09999999999974</v>
      </c>
      <c r="H303" s="11">
        <v>301</v>
      </c>
      <c r="I303" s="13">
        <f t="shared" si="76"/>
        <v>1</v>
      </c>
      <c r="J303" s="11">
        <f>SUM(I$3:I303)</f>
        <v>187</v>
      </c>
      <c r="K303" s="12">
        <f t="shared" si="77"/>
        <v>62.12624584717608</v>
      </c>
      <c r="L303" s="11">
        <f t="shared" si="78"/>
        <v>0.23</v>
      </c>
      <c r="M303" s="11">
        <f t="shared" si="79"/>
        <v>0</v>
      </c>
      <c r="N303" s="11">
        <f>SUM(L$3:L303)</f>
        <v>60.03499999999997</v>
      </c>
      <c r="O303" s="11">
        <f>SUM(M$3:M303)</f>
        <v>-40.730000000000004</v>
      </c>
      <c r="P303" s="12">
        <f t="shared" si="89"/>
        <v>1.4739749570341263</v>
      </c>
      <c r="Q303" s="12">
        <f t="shared" si="80"/>
        <v>791.4890509376662</v>
      </c>
      <c r="R303" s="11">
        <v>1</v>
      </c>
      <c r="S303" s="11">
        <f t="shared" si="81"/>
        <v>0.23</v>
      </c>
      <c r="T303" s="11">
        <f t="shared" si="82"/>
        <v>0</v>
      </c>
      <c r="U303" s="16">
        <v>42731</v>
      </c>
      <c r="V303" s="11">
        <v>226.27</v>
      </c>
      <c r="W303" s="18">
        <f t="shared" si="83"/>
        <v>5.204210000000001</v>
      </c>
      <c r="X303" s="11">
        <f t="shared" si="84"/>
        <v>5.25</v>
      </c>
      <c r="Y303" s="18">
        <f t="shared" si="85"/>
        <v>262.5</v>
      </c>
      <c r="Z303" s="18">
        <f t="shared" si="86"/>
        <v>2625</v>
      </c>
      <c r="AA303" s="18">
        <f>SUM(Z$2:Z303)</f>
        <v>157500</v>
      </c>
      <c r="AB303" s="18">
        <f t="shared" si="87"/>
        <v>523.2558139534884</v>
      </c>
    </row>
    <row r="304" spans="1:28" ht="12.75">
      <c r="A304" s="11">
        <f t="shared" si="72"/>
        <v>2.4</v>
      </c>
      <c r="B304" s="11">
        <f t="shared" si="73"/>
        <v>1.68</v>
      </c>
      <c r="C304" s="11">
        <v>0.12</v>
      </c>
      <c r="D304" s="11">
        <v>0.22</v>
      </c>
      <c r="E304" s="11">
        <f t="shared" si="88"/>
        <v>25.2131950873897</v>
      </c>
      <c r="F304" s="12">
        <f t="shared" si="74"/>
        <v>371.94999999999976</v>
      </c>
      <c r="G304" s="12">
        <f t="shared" si="75"/>
        <v>488.4999999999997</v>
      </c>
      <c r="H304" s="11">
        <v>302</v>
      </c>
      <c r="I304" s="13">
        <f t="shared" si="76"/>
        <v>1</v>
      </c>
      <c r="J304" s="11">
        <f>SUM(I$3:I304)</f>
        <v>188</v>
      </c>
      <c r="K304" s="12">
        <f t="shared" si="77"/>
        <v>62.251655629139066</v>
      </c>
      <c r="L304" s="11">
        <f t="shared" si="78"/>
        <v>0.12</v>
      </c>
      <c r="M304" s="11">
        <f t="shared" si="79"/>
        <v>0</v>
      </c>
      <c r="N304" s="11">
        <f>SUM(L$3:L304)</f>
        <v>60.154999999999966</v>
      </c>
      <c r="O304" s="11">
        <f>SUM(M$3:M304)</f>
        <v>-40.730000000000004</v>
      </c>
      <c r="P304" s="12">
        <f t="shared" si="89"/>
        <v>1.4769211883132816</v>
      </c>
      <c r="Q304" s="12">
        <f t="shared" si="80"/>
        <v>804.7860669934189</v>
      </c>
      <c r="R304" s="11">
        <v>1</v>
      </c>
      <c r="S304" s="11">
        <f t="shared" si="81"/>
        <v>0.12</v>
      </c>
      <c r="T304" s="11">
        <f t="shared" si="82"/>
        <v>0</v>
      </c>
      <c r="U304" s="16">
        <v>42733</v>
      </c>
      <c r="V304" s="11">
        <v>224.35</v>
      </c>
      <c r="W304" s="18">
        <f t="shared" si="83"/>
        <v>2.6921999999999997</v>
      </c>
      <c r="X304" s="11">
        <f t="shared" si="84"/>
        <v>2.75</v>
      </c>
      <c r="Y304" s="18">
        <f t="shared" si="85"/>
        <v>137.5</v>
      </c>
      <c r="Z304" s="18">
        <f t="shared" si="86"/>
        <v>1375</v>
      </c>
      <c r="AA304" s="18">
        <f>SUM(Z$2:Z304)</f>
        <v>158875</v>
      </c>
      <c r="AB304" s="18">
        <f t="shared" si="87"/>
        <v>526.0761589403974</v>
      </c>
    </row>
    <row r="305" spans="1:29" ht="12.75">
      <c r="A305" s="11">
        <f t="shared" si="72"/>
        <v>11.200000000000001</v>
      </c>
      <c r="B305" s="11">
        <f t="shared" si="73"/>
        <v>7.840000000000001</v>
      </c>
      <c r="C305" s="11">
        <v>0.56</v>
      </c>
      <c r="D305" s="11">
        <v>0.67</v>
      </c>
      <c r="E305" s="11">
        <f t="shared" si="88"/>
        <v>25.8831950873897</v>
      </c>
      <c r="F305" s="12">
        <f t="shared" si="74"/>
        <v>379.78999999999974</v>
      </c>
      <c r="G305" s="12">
        <f t="shared" si="75"/>
        <v>499.6999999999997</v>
      </c>
      <c r="H305" s="11">
        <v>303</v>
      </c>
      <c r="I305" s="13">
        <f t="shared" si="76"/>
        <v>1</v>
      </c>
      <c r="J305" s="11">
        <f>SUM(I$3:I305)</f>
        <v>189</v>
      </c>
      <c r="K305" s="12">
        <f t="shared" si="77"/>
        <v>62.37623762376238</v>
      </c>
      <c r="L305" s="11">
        <f t="shared" si="78"/>
        <v>0.56</v>
      </c>
      <c r="M305" s="11">
        <f t="shared" si="79"/>
        <v>0</v>
      </c>
      <c r="N305" s="11">
        <f>SUM(L$3:L305)</f>
        <v>60.71499999999997</v>
      </c>
      <c r="O305" s="11">
        <f>SUM(M$3:M305)</f>
        <v>-40.730000000000004</v>
      </c>
      <c r="P305" s="12">
        <f t="shared" si="89"/>
        <v>1.4906702676160068</v>
      </c>
      <c r="Q305" s="12">
        <f t="shared" si="80"/>
        <v>867.881294645703</v>
      </c>
      <c r="R305" s="11">
        <v>1</v>
      </c>
      <c r="S305" s="11">
        <f t="shared" si="81"/>
        <v>0.56</v>
      </c>
      <c r="T305" s="11">
        <f t="shared" si="82"/>
        <v>0</v>
      </c>
      <c r="U305" s="16">
        <v>42734</v>
      </c>
      <c r="V305" s="11">
        <v>223.53</v>
      </c>
      <c r="W305" s="18">
        <f t="shared" si="83"/>
        <v>12.51768</v>
      </c>
      <c r="X305" s="11">
        <f t="shared" si="84"/>
        <v>12.5</v>
      </c>
      <c r="Y305" s="18">
        <f t="shared" si="85"/>
        <v>625</v>
      </c>
      <c r="Z305" s="18">
        <f t="shared" si="86"/>
        <v>6250</v>
      </c>
      <c r="AA305" s="18">
        <f>SUM(Z$2:Z305)</f>
        <v>165125</v>
      </c>
      <c r="AB305" s="18">
        <f t="shared" si="87"/>
        <v>544.96699669967</v>
      </c>
      <c r="AC305" s="15" t="s">
        <v>61</v>
      </c>
    </row>
    <row r="306" spans="1:28" ht="12.75">
      <c r="A306" s="11">
        <f t="shared" si="72"/>
        <v>2.6</v>
      </c>
      <c r="B306" s="11">
        <f t="shared" si="73"/>
        <v>1.82</v>
      </c>
      <c r="C306" s="11">
        <v>0.13</v>
      </c>
      <c r="D306" s="11">
        <v>0.08</v>
      </c>
      <c r="E306" s="11">
        <f t="shared" si="88"/>
        <v>25.9631950873897</v>
      </c>
      <c r="F306" s="12">
        <f t="shared" si="74"/>
        <v>381.60999999999973</v>
      </c>
      <c r="G306" s="12">
        <f t="shared" si="75"/>
        <v>502.2999999999997</v>
      </c>
      <c r="H306" s="11">
        <v>304</v>
      </c>
      <c r="I306" s="13">
        <f t="shared" si="76"/>
        <v>1</v>
      </c>
      <c r="J306" s="11">
        <f>SUM(I$3:I306)</f>
        <v>190</v>
      </c>
      <c r="K306" s="12">
        <f t="shared" si="77"/>
        <v>62.5</v>
      </c>
      <c r="L306" s="11">
        <f t="shared" si="78"/>
        <v>0.13</v>
      </c>
      <c r="M306" s="11">
        <f t="shared" si="79"/>
        <v>0</v>
      </c>
      <c r="N306" s="11">
        <f>SUM(L$3:L306)</f>
        <v>60.84499999999997</v>
      </c>
      <c r="O306" s="11">
        <f>SUM(M$3:M306)</f>
        <v>-40.730000000000004</v>
      </c>
      <c r="P306" s="12">
        <f t="shared" si="89"/>
        <v>1.4938620181684255</v>
      </c>
      <c r="Q306" s="12">
        <f t="shared" si="80"/>
        <v>883.6767342082547</v>
      </c>
      <c r="R306" s="11">
        <v>1</v>
      </c>
      <c r="S306" s="11">
        <f t="shared" si="81"/>
        <v>0.13</v>
      </c>
      <c r="T306" s="11">
        <f t="shared" si="82"/>
        <v>0</v>
      </c>
      <c r="U306" s="16">
        <v>42752</v>
      </c>
      <c r="V306" s="11">
        <v>226.25</v>
      </c>
      <c r="W306" s="18">
        <f t="shared" si="83"/>
        <v>2.94125</v>
      </c>
      <c r="X306" s="11">
        <f t="shared" si="84"/>
        <v>3</v>
      </c>
      <c r="Y306" s="18">
        <f t="shared" si="85"/>
        <v>150</v>
      </c>
      <c r="Z306" s="18">
        <f t="shared" si="86"/>
        <v>1500</v>
      </c>
      <c r="AA306" s="18">
        <f>SUM(Z$2:Z306)</f>
        <v>166625</v>
      </c>
      <c r="AB306" s="18">
        <f t="shared" si="87"/>
        <v>548.108552631579</v>
      </c>
    </row>
    <row r="307" spans="1:28" ht="12.75">
      <c r="A307" s="11">
        <f t="shared" si="72"/>
        <v>-3.4000000000000004</v>
      </c>
      <c r="B307" s="11">
        <f t="shared" si="73"/>
        <v>-2.3800000000000003</v>
      </c>
      <c r="C307" s="11">
        <v>-0.17</v>
      </c>
      <c r="D307" s="11">
        <v>-0.17</v>
      </c>
      <c r="E307" s="11">
        <f t="shared" si="88"/>
        <v>25.793195087389698</v>
      </c>
      <c r="F307" s="12">
        <f t="shared" si="74"/>
        <v>379.22999999999973</v>
      </c>
      <c r="G307" s="12">
        <f t="shared" si="75"/>
        <v>498.89999999999975</v>
      </c>
      <c r="H307" s="11">
        <v>305</v>
      </c>
      <c r="I307" s="13">
        <f t="shared" si="76"/>
        <v>0</v>
      </c>
      <c r="J307" s="11">
        <f>SUM(I$3:I307)</f>
        <v>190</v>
      </c>
      <c r="K307" s="12">
        <f t="shared" si="77"/>
        <v>62.295081967213115</v>
      </c>
      <c r="L307" s="11">
        <f t="shared" si="78"/>
        <v>0</v>
      </c>
      <c r="M307" s="11">
        <f t="shared" si="79"/>
        <v>-0.17</v>
      </c>
      <c r="N307" s="11">
        <f>SUM(L$3:L307)</f>
        <v>60.84499999999997</v>
      </c>
      <c r="O307" s="11">
        <f>SUM(M$3:M307)</f>
        <v>-40.900000000000006</v>
      </c>
      <c r="P307" s="12">
        <f t="shared" si="89"/>
        <v>1.4876528117359404</v>
      </c>
      <c r="Q307" s="12">
        <f t="shared" si="80"/>
        <v>862.6452279340982</v>
      </c>
      <c r="R307" s="11">
        <v>0</v>
      </c>
      <c r="S307" s="11">
        <f t="shared" si="81"/>
        <v>0</v>
      </c>
      <c r="T307" s="11">
        <f t="shared" si="82"/>
        <v>-0.17</v>
      </c>
      <c r="U307" s="16">
        <v>42775</v>
      </c>
      <c r="V307" s="11">
        <v>230.6</v>
      </c>
      <c r="W307" s="18">
        <f t="shared" si="83"/>
        <v>-3.9202000000000004</v>
      </c>
      <c r="X307" s="11">
        <f t="shared" si="84"/>
        <v>-4</v>
      </c>
      <c r="Y307" s="18">
        <f t="shared" si="85"/>
        <v>-200</v>
      </c>
      <c r="Z307" s="18">
        <f t="shared" si="86"/>
        <v>-2000</v>
      </c>
      <c r="AA307" s="18">
        <f>SUM(Z$2:Z307)</f>
        <v>164625</v>
      </c>
      <c r="AB307" s="18">
        <f t="shared" si="87"/>
        <v>539.7540983606557</v>
      </c>
    </row>
    <row r="308" spans="1:28" ht="12.75">
      <c r="A308" s="11">
        <f t="shared" si="72"/>
        <v>-5</v>
      </c>
      <c r="B308" s="11">
        <f t="shared" si="73"/>
        <v>-3.5</v>
      </c>
      <c r="C308" s="11">
        <v>-0.25</v>
      </c>
      <c r="D308" s="11">
        <v>-0.25</v>
      </c>
      <c r="E308" s="11">
        <f t="shared" si="88"/>
        <v>25.543195087389698</v>
      </c>
      <c r="F308" s="12">
        <f t="shared" si="74"/>
        <v>375.72999999999973</v>
      </c>
      <c r="G308" s="12">
        <f t="shared" si="75"/>
        <v>493.89999999999975</v>
      </c>
      <c r="H308" s="11">
        <v>306</v>
      </c>
      <c r="I308" s="13">
        <f t="shared" si="76"/>
        <v>0</v>
      </c>
      <c r="J308" s="11">
        <f>SUM(I$3:I308)</f>
        <v>190</v>
      </c>
      <c r="K308" s="12">
        <f t="shared" si="77"/>
        <v>62.091503267973856</v>
      </c>
      <c r="L308" s="11">
        <f t="shared" si="78"/>
        <v>0</v>
      </c>
      <c r="M308" s="11">
        <f t="shared" si="79"/>
        <v>-0.25</v>
      </c>
      <c r="N308" s="11">
        <f>SUM(L$3:L308)</f>
        <v>60.84499999999997</v>
      </c>
      <c r="O308" s="11">
        <f>SUM(M$3:M308)</f>
        <v>-41.150000000000006</v>
      </c>
      <c r="P308" s="12">
        <f t="shared" si="89"/>
        <v>1.478614823815309</v>
      </c>
      <c r="Q308" s="12">
        <f t="shared" si="80"/>
        <v>832.4526449564047</v>
      </c>
      <c r="R308" s="11">
        <v>0</v>
      </c>
      <c r="S308" s="11">
        <f t="shared" si="81"/>
        <v>0</v>
      </c>
      <c r="T308" s="11">
        <f t="shared" si="82"/>
        <v>-0.25</v>
      </c>
      <c r="U308" s="16">
        <v>42776</v>
      </c>
      <c r="V308" s="11">
        <v>231.51</v>
      </c>
      <c r="W308" s="18">
        <f t="shared" si="83"/>
        <v>-5.78775</v>
      </c>
      <c r="X308" s="11">
        <f t="shared" si="84"/>
        <v>-5.75</v>
      </c>
      <c r="Y308" s="18">
        <f t="shared" si="85"/>
        <v>-287.5</v>
      </c>
      <c r="Z308" s="18">
        <f t="shared" si="86"/>
        <v>-2875</v>
      </c>
      <c r="AA308" s="18">
        <f>SUM(Z$2:Z308)</f>
        <v>161750</v>
      </c>
      <c r="AB308" s="18">
        <f t="shared" si="87"/>
        <v>528.59477124183</v>
      </c>
    </row>
    <row r="309" spans="1:28" ht="12.75">
      <c r="A309" s="11">
        <f t="shared" si="72"/>
        <v>1.7999999999999998</v>
      </c>
      <c r="B309" s="11">
        <f t="shared" si="73"/>
        <v>1.26</v>
      </c>
      <c r="C309" s="11">
        <v>0.09</v>
      </c>
      <c r="D309" s="11">
        <v>0</v>
      </c>
      <c r="E309" s="11">
        <f t="shared" si="88"/>
        <v>25.543195087389698</v>
      </c>
      <c r="F309" s="12">
        <f t="shared" si="74"/>
        <v>376.9899999999997</v>
      </c>
      <c r="G309" s="12">
        <f t="shared" si="75"/>
        <v>495.69999999999976</v>
      </c>
      <c r="H309" s="11">
        <v>307</v>
      </c>
      <c r="I309" s="13">
        <f t="shared" si="76"/>
        <v>1</v>
      </c>
      <c r="J309" s="11">
        <f>SUM(I$3:I309)</f>
        <v>191</v>
      </c>
      <c r="K309" s="12">
        <f t="shared" si="77"/>
        <v>62.21498371335505</v>
      </c>
      <c r="L309" s="11">
        <f t="shared" si="78"/>
        <v>0.09</v>
      </c>
      <c r="M309" s="11">
        <f t="shared" si="79"/>
        <v>0</v>
      </c>
      <c r="N309" s="11">
        <f>SUM(L$3:L309)</f>
        <v>60.934999999999974</v>
      </c>
      <c r="O309" s="11">
        <f>SUM(M$3:M309)</f>
        <v>-41.150000000000006</v>
      </c>
      <c r="P309" s="12">
        <f t="shared" si="89"/>
        <v>1.4808019441069251</v>
      </c>
      <c r="Q309" s="12">
        <f t="shared" si="80"/>
        <v>842.9415482828554</v>
      </c>
      <c r="R309" s="11">
        <v>0</v>
      </c>
      <c r="S309" s="11">
        <f t="shared" si="81"/>
        <v>0</v>
      </c>
      <c r="T309" s="11">
        <f t="shared" si="82"/>
        <v>0.09</v>
      </c>
      <c r="U309" s="16">
        <v>42781</v>
      </c>
      <c r="V309" s="11">
        <v>234.92</v>
      </c>
      <c r="W309" s="18">
        <f t="shared" si="83"/>
        <v>2.1142799999999995</v>
      </c>
      <c r="X309" s="11">
        <f t="shared" si="84"/>
        <v>2</v>
      </c>
      <c r="Y309" s="18">
        <f t="shared" si="85"/>
        <v>100</v>
      </c>
      <c r="Z309" s="18">
        <f t="shared" si="86"/>
        <v>1000</v>
      </c>
      <c r="AA309" s="18">
        <f>SUM(Z$2:Z309)</f>
        <v>162750</v>
      </c>
      <c r="AB309" s="18">
        <f t="shared" si="87"/>
        <v>530.1302931596091</v>
      </c>
    </row>
    <row r="310" spans="1:28" ht="12.75">
      <c r="A310" s="11">
        <f t="shared" si="72"/>
        <v>4.8</v>
      </c>
      <c r="B310" s="11">
        <f t="shared" si="73"/>
        <v>3.36</v>
      </c>
      <c r="C310" s="11">
        <v>0.24</v>
      </c>
      <c r="D310" s="11">
        <v>0.18</v>
      </c>
      <c r="E310" s="11">
        <f t="shared" si="88"/>
        <v>25.723195087389698</v>
      </c>
      <c r="F310" s="12">
        <f t="shared" si="74"/>
        <v>380.34999999999974</v>
      </c>
      <c r="G310" s="12">
        <f t="shared" si="75"/>
        <v>500.4999999999998</v>
      </c>
      <c r="H310" s="11">
        <v>308</v>
      </c>
      <c r="I310" s="13">
        <f t="shared" si="76"/>
        <v>1</v>
      </c>
      <c r="J310" s="11">
        <f>SUM(I$3:I310)</f>
        <v>192</v>
      </c>
      <c r="K310" s="12">
        <f t="shared" si="77"/>
        <v>62.33766233766234</v>
      </c>
      <c r="L310" s="11">
        <f t="shared" si="78"/>
        <v>0.24</v>
      </c>
      <c r="M310" s="11">
        <f t="shared" si="79"/>
        <v>0</v>
      </c>
      <c r="N310" s="11">
        <f>SUM(L$3:L310)</f>
        <v>61.174999999999976</v>
      </c>
      <c r="O310" s="11">
        <f>SUM(M$3:M310)</f>
        <v>-41.150000000000006</v>
      </c>
      <c r="P310" s="12">
        <f t="shared" si="89"/>
        <v>1.4866342648845678</v>
      </c>
      <c r="Q310" s="12">
        <f t="shared" si="80"/>
        <v>871.2643843051594</v>
      </c>
      <c r="R310" s="11">
        <v>1</v>
      </c>
      <c r="S310" s="11">
        <f t="shared" si="81"/>
        <v>0.24</v>
      </c>
      <c r="T310" s="11">
        <f t="shared" si="82"/>
        <v>0</v>
      </c>
      <c r="U310" s="16">
        <v>42783</v>
      </c>
      <c r="V310" s="11">
        <v>235.09</v>
      </c>
      <c r="W310" s="18">
        <f t="shared" si="83"/>
        <v>5.6421600000000005</v>
      </c>
      <c r="X310" s="11">
        <f t="shared" si="84"/>
        <v>5.75</v>
      </c>
      <c r="Y310" s="18">
        <f t="shared" si="85"/>
        <v>287.5</v>
      </c>
      <c r="Z310" s="18">
        <f t="shared" si="86"/>
        <v>2875</v>
      </c>
      <c r="AA310" s="18">
        <f>SUM(Z$2:Z310)</f>
        <v>165625</v>
      </c>
      <c r="AB310" s="18">
        <f t="shared" si="87"/>
        <v>537.7435064935065</v>
      </c>
    </row>
    <row r="311" spans="1:28" ht="12.75">
      <c r="A311" s="11">
        <f t="shared" si="72"/>
        <v>0.8</v>
      </c>
      <c r="B311" s="11">
        <f t="shared" si="73"/>
        <v>0.56</v>
      </c>
      <c r="C311" s="11">
        <v>0.04</v>
      </c>
      <c r="D311" s="11">
        <v>0.19</v>
      </c>
      <c r="E311" s="11">
        <f t="shared" si="88"/>
        <v>25.9131950873897</v>
      </c>
      <c r="F311" s="12">
        <f t="shared" si="74"/>
        <v>380.90999999999974</v>
      </c>
      <c r="G311" s="12">
        <f t="shared" si="75"/>
        <v>501.2999999999998</v>
      </c>
      <c r="H311" s="11">
        <v>309</v>
      </c>
      <c r="I311" s="13">
        <f t="shared" si="76"/>
        <v>1</v>
      </c>
      <c r="J311" s="11">
        <f>SUM(I$3:I311)</f>
        <v>193</v>
      </c>
      <c r="K311" s="12">
        <f t="shared" si="77"/>
        <v>62.45954692556634</v>
      </c>
      <c r="L311" s="11">
        <f t="shared" si="78"/>
        <v>0.04</v>
      </c>
      <c r="M311" s="11">
        <f t="shared" si="79"/>
        <v>0</v>
      </c>
      <c r="N311" s="11">
        <f>SUM(L$3:L311)</f>
        <v>61.214999999999975</v>
      </c>
      <c r="O311" s="11">
        <f>SUM(M$3:M311)</f>
        <v>-41.150000000000006</v>
      </c>
      <c r="P311" s="12">
        <f t="shared" si="89"/>
        <v>1.4876063183475083</v>
      </c>
      <c r="Q311" s="12">
        <f t="shared" si="80"/>
        <v>876.1434648572683</v>
      </c>
      <c r="R311" s="11">
        <v>0</v>
      </c>
      <c r="S311" s="11">
        <f t="shared" si="81"/>
        <v>0</v>
      </c>
      <c r="T311" s="11">
        <f t="shared" si="82"/>
        <v>0.04</v>
      </c>
      <c r="U311" s="16">
        <v>42787</v>
      </c>
      <c r="V311" s="11">
        <v>236.49</v>
      </c>
      <c r="W311" s="18">
        <f t="shared" si="83"/>
        <v>0.94596</v>
      </c>
      <c r="X311" s="11">
        <f t="shared" si="84"/>
        <v>1</v>
      </c>
      <c r="Y311" s="18">
        <f t="shared" si="85"/>
        <v>50</v>
      </c>
      <c r="Z311" s="18">
        <f t="shared" si="86"/>
        <v>500</v>
      </c>
      <c r="AA311" s="18">
        <f>SUM(Z$2:Z311)</f>
        <v>166125</v>
      </c>
      <c r="AB311" s="18">
        <f t="shared" si="87"/>
        <v>537.6213592233009</v>
      </c>
    </row>
    <row r="312" spans="1:28" ht="12.75">
      <c r="A312" s="11">
        <f t="shared" si="72"/>
        <v>5.4</v>
      </c>
      <c r="B312" s="11">
        <f t="shared" si="73"/>
        <v>3.7800000000000002</v>
      </c>
      <c r="C312" s="11">
        <v>0.27</v>
      </c>
      <c r="D312" s="11">
        <v>0.30000000000000004</v>
      </c>
      <c r="E312" s="11">
        <f t="shared" si="88"/>
        <v>26.2131950873897</v>
      </c>
      <c r="F312" s="12">
        <f t="shared" si="74"/>
        <v>384.6899999999997</v>
      </c>
      <c r="G312" s="12">
        <f t="shared" si="75"/>
        <v>506.69999999999976</v>
      </c>
      <c r="H312" s="11">
        <v>310</v>
      </c>
      <c r="I312" s="13">
        <f t="shared" si="76"/>
        <v>1</v>
      </c>
      <c r="J312" s="11">
        <f>SUM(I$3:I312)</f>
        <v>194</v>
      </c>
      <c r="K312" s="12">
        <f t="shared" si="77"/>
        <v>62.58064516129033</v>
      </c>
      <c r="L312" s="11">
        <f t="shared" si="78"/>
        <v>0.27</v>
      </c>
      <c r="M312" s="11">
        <f t="shared" si="79"/>
        <v>0</v>
      </c>
      <c r="N312" s="11">
        <f>SUM(L$3:L312)</f>
        <v>61.48499999999998</v>
      </c>
      <c r="O312" s="11">
        <f>SUM(M$3:M312)</f>
        <v>-41.150000000000006</v>
      </c>
      <c r="P312" s="12">
        <f t="shared" si="89"/>
        <v>1.4941676792223564</v>
      </c>
      <c r="Q312" s="12">
        <f t="shared" si="80"/>
        <v>909.2616878288732</v>
      </c>
      <c r="R312" s="11">
        <v>1</v>
      </c>
      <c r="S312" s="11">
        <f t="shared" si="81"/>
        <v>0.27</v>
      </c>
      <c r="T312" s="11">
        <f t="shared" si="82"/>
        <v>0</v>
      </c>
      <c r="U312" s="16">
        <v>42814</v>
      </c>
      <c r="V312" s="11">
        <v>236.77</v>
      </c>
      <c r="W312" s="18">
        <f t="shared" si="83"/>
        <v>6.3927900000000015</v>
      </c>
      <c r="X312" s="11">
        <f t="shared" si="84"/>
        <v>6.5</v>
      </c>
      <c r="Y312" s="18">
        <f t="shared" si="85"/>
        <v>325</v>
      </c>
      <c r="Z312" s="18">
        <f t="shared" si="86"/>
        <v>3250</v>
      </c>
      <c r="AA312" s="18">
        <f>SUM(Z$2:Z312)</f>
        <v>169375</v>
      </c>
      <c r="AB312" s="18">
        <f t="shared" si="87"/>
        <v>546.3709677419355</v>
      </c>
    </row>
    <row r="313" spans="1:28" ht="12.75">
      <c r="A313" s="11">
        <f t="shared" si="72"/>
        <v>-3</v>
      </c>
      <c r="B313" s="11">
        <f t="shared" si="73"/>
        <v>-2.1</v>
      </c>
      <c r="C313" s="11">
        <v>-0.15</v>
      </c>
      <c r="D313" s="11">
        <v>-0.14</v>
      </c>
      <c r="E313" s="11">
        <f t="shared" si="88"/>
        <v>26.0731950873897</v>
      </c>
      <c r="F313" s="12">
        <f t="shared" si="74"/>
        <v>382.5899999999997</v>
      </c>
      <c r="G313" s="12">
        <f t="shared" si="75"/>
        <v>503.69999999999976</v>
      </c>
      <c r="H313" s="11">
        <v>311</v>
      </c>
      <c r="I313" s="13">
        <f t="shared" si="76"/>
        <v>0</v>
      </c>
      <c r="J313" s="11">
        <f>SUM(I$3:I313)</f>
        <v>194</v>
      </c>
      <c r="K313" s="12">
        <f t="shared" si="77"/>
        <v>62.37942122186495</v>
      </c>
      <c r="L313" s="11">
        <f t="shared" si="78"/>
        <v>0</v>
      </c>
      <c r="M313" s="11">
        <f t="shared" si="79"/>
        <v>-0.15</v>
      </c>
      <c r="N313" s="11">
        <f>SUM(L$3:L313)</f>
        <v>61.48499999999998</v>
      </c>
      <c r="O313" s="11">
        <f>SUM(M$3:M313)</f>
        <v>-41.300000000000004</v>
      </c>
      <c r="P313" s="12">
        <f t="shared" si="89"/>
        <v>1.4887409200968515</v>
      </c>
      <c r="Q313" s="12">
        <f t="shared" si="80"/>
        <v>890.1671923844668</v>
      </c>
      <c r="R313" s="11">
        <v>1</v>
      </c>
      <c r="S313" s="11">
        <f t="shared" si="81"/>
        <v>-0.15</v>
      </c>
      <c r="T313" s="11">
        <f t="shared" si="82"/>
        <v>0</v>
      </c>
      <c r="U313" s="16">
        <v>42828</v>
      </c>
      <c r="V313" s="11">
        <v>237.77</v>
      </c>
      <c r="W313" s="18">
        <f t="shared" si="83"/>
        <v>-3.5665500000000003</v>
      </c>
      <c r="X313" s="11">
        <f t="shared" si="84"/>
        <v>-3.5</v>
      </c>
      <c r="Y313" s="18">
        <f t="shared" si="85"/>
        <v>-175</v>
      </c>
      <c r="Z313" s="18">
        <f t="shared" si="86"/>
        <v>-1750</v>
      </c>
      <c r="AA313" s="18">
        <f>SUM(Z$2:Z313)</f>
        <v>167625</v>
      </c>
      <c r="AB313" s="18">
        <f t="shared" si="87"/>
        <v>538.9871382636655</v>
      </c>
    </row>
    <row r="314" spans="1:28" ht="12.75">
      <c r="A314" s="11">
        <f t="shared" si="72"/>
        <v>4.6000000000000005</v>
      </c>
      <c r="B314" s="11">
        <f t="shared" si="73"/>
        <v>3.22</v>
      </c>
      <c r="C314" s="11">
        <v>0.23</v>
      </c>
      <c r="D314" s="11">
        <v>0.22</v>
      </c>
      <c r="E314" s="11">
        <f t="shared" si="88"/>
        <v>26.293195087389698</v>
      </c>
      <c r="F314" s="12">
        <f t="shared" si="74"/>
        <v>385.8099999999997</v>
      </c>
      <c r="G314" s="12">
        <f t="shared" si="75"/>
        <v>508.2999999999998</v>
      </c>
      <c r="H314" s="11">
        <v>312</v>
      </c>
      <c r="I314" s="13">
        <f t="shared" si="76"/>
        <v>1</v>
      </c>
      <c r="J314" s="11">
        <f>SUM(I$3:I314)</f>
        <v>195</v>
      </c>
      <c r="K314" s="12">
        <f t="shared" si="77"/>
        <v>62.5</v>
      </c>
      <c r="L314" s="11">
        <f t="shared" si="78"/>
        <v>0.23</v>
      </c>
      <c r="M314" s="11">
        <f t="shared" si="79"/>
        <v>0</v>
      </c>
      <c r="N314" s="11">
        <f>SUM(L$3:L314)</f>
        <v>61.714999999999975</v>
      </c>
      <c r="O314" s="11">
        <f>SUM(M$3:M314)</f>
        <v>-41.300000000000004</v>
      </c>
      <c r="P314" s="12">
        <f t="shared" si="89"/>
        <v>1.494309927360774</v>
      </c>
      <c r="Q314" s="12">
        <f t="shared" si="80"/>
        <v>918.8305759792466</v>
      </c>
      <c r="R314" s="11">
        <v>0</v>
      </c>
      <c r="S314" s="11">
        <f t="shared" si="81"/>
        <v>0</v>
      </c>
      <c r="T314" s="11">
        <f t="shared" si="82"/>
        <v>0.23</v>
      </c>
      <c r="U314" s="16">
        <v>42865</v>
      </c>
      <c r="V314" s="11">
        <v>239.87</v>
      </c>
      <c r="W314" s="18">
        <f t="shared" si="83"/>
        <v>5.51701</v>
      </c>
      <c r="X314" s="11">
        <f t="shared" si="84"/>
        <v>5.5</v>
      </c>
      <c r="Y314" s="18">
        <f t="shared" si="85"/>
        <v>275</v>
      </c>
      <c r="Z314" s="18">
        <f t="shared" si="86"/>
        <v>2750</v>
      </c>
      <c r="AA314" s="18">
        <f>SUM(Z$2:Z314)</f>
        <v>170375</v>
      </c>
      <c r="AB314" s="18">
        <f t="shared" si="87"/>
        <v>546.0737179487179</v>
      </c>
    </row>
    <row r="315" spans="1:28" ht="12.75">
      <c r="A315" s="11">
        <f t="shared" si="72"/>
        <v>6.6000000000000005</v>
      </c>
      <c r="B315" s="11">
        <f t="shared" si="73"/>
        <v>4.62</v>
      </c>
      <c r="C315" s="11">
        <v>0.33</v>
      </c>
      <c r="D315" s="11">
        <v>0.12</v>
      </c>
      <c r="E315" s="11">
        <f t="shared" si="88"/>
        <v>26.4131950873897</v>
      </c>
      <c r="F315" s="12">
        <f t="shared" si="74"/>
        <v>390.4299999999997</v>
      </c>
      <c r="G315" s="12">
        <f t="shared" si="75"/>
        <v>514.8999999999997</v>
      </c>
      <c r="H315" s="11">
        <v>313</v>
      </c>
      <c r="I315" s="13">
        <f t="shared" si="76"/>
        <v>1</v>
      </c>
      <c r="J315" s="11">
        <f>SUM(I$3:I315)</f>
        <v>196</v>
      </c>
      <c r="K315" s="12">
        <f t="shared" si="77"/>
        <v>62.61980830670927</v>
      </c>
      <c r="L315" s="11">
        <f t="shared" si="78"/>
        <v>0.33</v>
      </c>
      <c r="M315" s="11">
        <f t="shared" si="79"/>
        <v>0</v>
      </c>
      <c r="N315" s="11">
        <f>SUM(L$3:L315)</f>
        <v>62.04499999999997</v>
      </c>
      <c r="O315" s="11">
        <f>SUM(M$3:M315)</f>
        <v>-41.300000000000004</v>
      </c>
      <c r="P315" s="12">
        <f t="shared" si="89"/>
        <v>1.5023002421307499</v>
      </c>
      <c r="Q315" s="12">
        <f t="shared" si="80"/>
        <v>961.2805485894878</v>
      </c>
      <c r="R315" s="11">
        <v>1</v>
      </c>
      <c r="S315" s="11">
        <f t="shared" si="81"/>
        <v>0.33</v>
      </c>
      <c r="T315" s="11">
        <f t="shared" si="82"/>
        <v>0</v>
      </c>
      <c r="U315" s="16">
        <v>42872</v>
      </c>
      <c r="V315" s="11">
        <v>239.66</v>
      </c>
      <c r="W315" s="18">
        <f t="shared" si="83"/>
        <v>7.90878</v>
      </c>
      <c r="X315" s="11">
        <f t="shared" si="84"/>
        <v>8</v>
      </c>
      <c r="Y315" s="18">
        <f t="shared" si="85"/>
        <v>400</v>
      </c>
      <c r="Z315" s="18">
        <f t="shared" si="86"/>
        <v>4000</v>
      </c>
      <c r="AA315" s="18">
        <f>SUM(Z$2:Z315)</f>
        <v>174375</v>
      </c>
      <c r="AB315" s="18">
        <f t="shared" si="87"/>
        <v>557.108626198083</v>
      </c>
    </row>
    <row r="316" spans="1:28" ht="12.75">
      <c r="A316" s="11">
        <f t="shared" si="72"/>
        <v>0.8</v>
      </c>
      <c r="B316" s="11">
        <f t="shared" si="73"/>
        <v>0.56</v>
      </c>
      <c r="C316" s="11">
        <v>0.04</v>
      </c>
      <c r="D316" s="11">
        <v>0.07</v>
      </c>
      <c r="E316" s="11">
        <f t="shared" si="88"/>
        <v>26.4831950873897</v>
      </c>
      <c r="F316" s="12">
        <f t="shared" si="74"/>
        <v>390.9899999999997</v>
      </c>
      <c r="G316" s="12">
        <f t="shared" si="75"/>
        <v>515.6999999999997</v>
      </c>
      <c r="H316" s="11">
        <v>313</v>
      </c>
      <c r="I316" s="13">
        <f t="shared" si="76"/>
        <v>1</v>
      </c>
      <c r="J316" s="11">
        <f>SUM(I$3:I316)</f>
        <v>197</v>
      </c>
      <c r="K316" s="12">
        <f t="shared" si="77"/>
        <v>62.939297124600635</v>
      </c>
      <c r="L316" s="11">
        <f t="shared" si="78"/>
        <v>0.04</v>
      </c>
      <c r="M316" s="11">
        <f t="shared" si="79"/>
        <v>0</v>
      </c>
      <c r="N316" s="11">
        <f>SUM(L$3:L316)</f>
        <v>62.08499999999997</v>
      </c>
      <c r="O316" s="11">
        <f>SUM(M$3:M316)</f>
        <v>-41.300000000000004</v>
      </c>
      <c r="P316" s="12">
        <f t="shared" si="89"/>
        <v>1.503268765133171</v>
      </c>
      <c r="Q316" s="12">
        <f aca="true" t="shared" si="90" ref="Q316:Q347">Q314*(1+14*C316/100)</f>
        <v>923.9760272047305</v>
      </c>
      <c r="R316" s="11">
        <v>0</v>
      </c>
      <c r="S316" s="11">
        <f t="shared" si="81"/>
        <v>0</v>
      </c>
      <c r="T316" s="11">
        <f t="shared" si="82"/>
        <v>0.04</v>
      </c>
      <c r="U316" s="16">
        <v>42880</v>
      </c>
      <c r="V316" s="11">
        <v>241.76</v>
      </c>
      <c r="W316" s="18">
        <f t="shared" si="83"/>
        <v>0.9670399999999999</v>
      </c>
      <c r="X316" s="11">
        <f t="shared" si="84"/>
        <v>1</v>
      </c>
      <c r="Y316" s="18">
        <f t="shared" si="85"/>
        <v>50</v>
      </c>
      <c r="Z316" s="18">
        <f t="shared" si="86"/>
        <v>500</v>
      </c>
      <c r="AA316" s="18">
        <f>SUM(Z$2:Z316)</f>
        <v>174875</v>
      </c>
      <c r="AB316" s="18">
        <f t="shared" si="87"/>
        <v>558.7060702875399</v>
      </c>
    </row>
    <row r="317" spans="1:28" ht="12.75">
      <c r="A317" s="11">
        <f t="shared" si="72"/>
        <v>2.6</v>
      </c>
      <c r="B317" s="11">
        <f t="shared" si="73"/>
        <v>1.82</v>
      </c>
      <c r="C317" s="11">
        <v>0.13</v>
      </c>
      <c r="D317" s="11">
        <v>0.13</v>
      </c>
      <c r="E317" s="11">
        <f t="shared" si="88"/>
        <v>26.6131950873897</v>
      </c>
      <c r="F317" s="12">
        <f t="shared" si="74"/>
        <v>392.8099999999997</v>
      </c>
      <c r="G317" s="12">
        <f t="shared" si="75"/>
        <v>518.2999999999997</v>
      </c>
      <c r="H317" s="11">
        <v>314</v>
      </c>
      <c r="I317" s="13">
        <f t="shared" si="76"/>
        <v>1</v>
      </c>
      <c r="J317" s="11">
        <f>SUM(I$3:I317)</f>
        <v>198</v>
      </c>
      <c r="K317" s="12">
        <f t="shared" si="77"/>
        <v>63.05732484076433</v>
      </c>
      <c r="L317" s="11">
        <f t="shared" si="78"/>
        <v>0.13</v>
      </c>
      <c r="M317" s="11">
        <f t="shared" si="79"/>
        <v>0</v>
      </c>
      <c r="N317" s="11">
        <f>SUM(L$3:L317)</f>
        <v>62.214999999999975</v>
      </c>
      <c r="O317" s="11">
        <f>SUM(M$3:M317)</f>
        <v>-41.300000000000004</v>
      </c>
      <c r="P317" s="12">
        <f t="shared" si="89"/>
        <v>1.5064164648910403</v>
      </c>
      <c r="Q317" s="12">
        <f t="shared" si="90"/>
        <v>978.7758545738164</v>
      </c>
      <c r="R317" s="11">
        <v>0</v>
      </c>
      <c r="S317" s="11">
        <f t="shared" si="81"/>
        <v>0</v>
      </c>
      <c r="T317" s="11">
        <f t="shared" si="82"/>
        <v>0.13</v>
      </c>
      <c r="U317" s="16">
        <v>42895</v>
      </c>
      <c r="V317" s="11">
        <v>243.41</v>
      </c>
      <c r="W317" s="18">
        <f t="shared" si="83"/>
        <v>3.16433</v>
      </c>
      <c r="X317" s="11">
        <f t="shared" si="84"/>
        <v>3.25</v>
      </c>
      <c r="Y317" s="18">
        <f t="shared" si="85"/>
        <v>162.5</v>
      </c>
      <c r="Z317" s="18">
        <f t="shared" si="86"/>
        <v>1625</v>
      </c>
      <c r="AA317" s="18">
        <f>SUM(Z$2:Z317)</f>
        <v>176500</v>
      </c>
      <c r="AB317" s="18">
        <f t="shared" si="87"/>
        <v>562.1019108280254</v>
      </c>
    </row>
    <row r="318" spans="1:28" ht="12.75">
      <c r="A318" s="11">
        <f t="shared" si="72"/>
        <v>7.4</v>
      </c>
      <c r="B318" s="11">
        <f t="shared" si="73"/>
        <v>5.18</v>
      </c>
      <c r="C318" s="11">
        <v>0.37</v>
      </c>
      <c r="D318" s="11">
        <v>0.4</v>
      </c>
      <c r="E318" s="11">
        <f t="shared" si="88"/>
        <v>27.013195087389697</v>
      </c>
      <c r="F318" s="12">
        <f t="shared" si="74"/>
        <v>397.9899999999997</v>
      </c>
      <c r="G318" s="12">
        <f t="shared" si="75"/>
        <v>525.6999999999997</v>
      </c>
      <c r="H318" s="11">
        <v>315</v>
      </c>
      <c r="I318" s="13">
        <f t="shared" si="76"/>
        <v>1</v>
      </c>
      <c r="J318" s="11">
        <f>SUM(I$3:I318)</f>
        <v>199</v>
      </c>
      <c r="K318" s="12">
        <f t="shared" si="77"/>
        <v>63.17460317460317</v>
      </c>
      <c r="L318" s="11">
        <f t="shared" si="78"/>
        <v>0.37</v>
      </c>
      <c r="M318" s="11">
        <f t="shared" si="79"/>
        <v>0</v>
      </c>
      <c r="N318" s="11">
        <f>SUM(L$3:L318)</f>
        <v>62.58499999999997</v>
      </c>
      <c r="O318" s="11">
        <f>SUM(M$3:M318)</f>
        <v>-41.300000000000004</v>
      </c>
      <c r="P318" s="12">
        <f t="shared" si="89"/>
        <v>1.5153753026634373</v>
      </c>
      <c r="Q318" s="12">
        <f t="shared" si="90"/>
        <v>971.8379854139356</v>
      </c>
      <c r="R318" s="11">
        <v>1</v>
      </c>
      <c r="S318" s="11">
        <f t="shared" si="81"/>
        <v>0.37</v>
      </c>
      <c r="T318" s="11">
        <f t="shared" si="82"/>
        <v>0</v>
      </c>
      <c r="U318" s="16">
        <v>42902</v>
      </c>
      <c r="V318" s="11">
        <v>242.64</v>
      </c>
      <c r="W318" s="18">
        <f t="shared" si="83"/>
        <v>8.97768</v>
      </c>
      <c r="X318" s="11">
        <f t="shared" si="84"/>
        <v>9</v>
      </c>
      <c r="Y318" s="18">
        <f t="shared" si="85"/>
        <v>450</v>
      </c>
      <c r="Z318" s="18">
        <f t="shared" si="86"/>
        <v>4500</v>
      </c>
      <c r="AA318" s="18">
        <f>SUM(Z$2:Z318)</f>
        <v>181000</v>
      </c>
      <c r="AB318" s="18">
        <f t="shared" si="87"/>
        <v>574.6031746031746</v>
      </c>
    </row>
    <row r="319" spans="1:28" ht="12.75">
      <c r="A319" s="11">
        <f t="shared" si="72"/>
        <v>1</v>
      </c>
      <c r="B319" s="11">
        <f t="shared" si="73"/>
        <v>0.7000000000000001</v>
      </c>
      <c r="C319" s="11">
        <v>0.05</v>
      </c>
      <c r="D319" s="11">
        <v>0.18</v>
      </c>
      <c r="E319" s="11">
        <f t="shared" si="88"/>
        <v>27.193195087389697</v>
      </c>
      <c r="F319" s="12">
        <f t="shared" si="74"/>
        <v>398.6899999999997</v>
      </c>
      <c r="G319" s="12">
        <f t="shared" si="75"/>
        <v>526.6999999999997</v>
      </c>
      <c r="H319" s="11">
        <v>316</v>
      </c>
      <c r="I319" s="13">
        <f t="shared" si="76"/>
        <v>1</v>
      </c>
      <c r="J319" s="11">
        <f>SUM(I$3:I319)</f>
        <v>200</v>
      </c>
      <c r="K319" s="12">
        <f t="shared" si="77"/>
        <v>63.29113924050633</v>
      </c>
      <c r="L319" s="11">
        <f t="shared" si="78"/>
        <v>0.05</v>
      </c>
      <c r="M319" s="11">
        <f t="shared" si="79"/>
        <v>0</v>
      </c>
      <c r="N319" s="11">
        <f>SUM(L$3:L319)</f>
        <v>62.63499999999997</v>
      </c>
      <c r="O319" s="11">
        <f>SUM(M$3:M319)</f>
        <v>-41.300000000000004</v>
      </c>
      <c r="P319" s="12">
        <f t="shared" si="89"/>
        <v>1.516585956416464</v>
      </c>
      <c r="Q319" s="12">
        <f t="shared" si="90"/>
        <v>985.627285555833</v>
      </c>
      <c r="R319" s="11">
        <v>0</v>
      </c>
      <c r="S319" s="11">
        <f t="shared" si="81"/>
        <v>0</v>
      </c>
      <c r="T319" s="11">
        <f t="shared" si="82"/>
        <v>0.05</v>
      </c>
      <c r="U319" s="16">
        <v>42905</v>
      </c>
      <c r="V319" s="11">
        <v>244.66</v>
      </c>
      <c r="W319" s="18">
        <f t="shared" si="83"/>
        <v>1.2233</v>
      </c>
      <c r="X319" s="11">
        <f t="shared" si="84"/>
        <v>1.25</v>
      </c>
      <c r="Y319" s="18">
        <f t="shared" si="85"/>
        <v>62.5</v>
      </c>
      <c r="Z319" s="18">
        <f t="shared" si="86"/>
        <v>625</v>
      </c>
      <c r="AA319" s="18">
        <f>SUM(Z$2:Z319)</f>
        <v>181625</v>
      </c>
      <c r="AB319" s="18">
        <f t="shared" si="87"/>
        <v>574.7626582278481</v>
      </c>
    </row>
    <row r="320" spans="1:28" ht="12.75">
      <c r="A320" s="11">
        <f t="shared" si="72"/>
        <v>6.000000000000001</v>
      </c>
      <c r="B320" s="11">
        <f t="shared" si="73"/>
        <v>4.200000000000001</v>
      </c>
      <c r="C320" s="11">
        <v>0.30000000000000004</v>
      </c>
      <c r="D320" s="11">
        <v>0.5</v>
      </c>
      <c r="E320" s="11">
        <f t="shared" si="88"/>
        <v>27.693195087389697</v>
      </c>
      <c r="F320" s="12">
        <f t="shared" si="74"/>
        <v>402.8899999999997</v>
      </c>
      <c r="G320" s="12">
        <f t="shared" si="75"/>
        <v>532.6999999999997</v>
      </c>
      <c r="H320" s="11">
        <v>317</v>
      </c>
      <c r="I320" s="13">
        <f t="shared" si="76"/>
        <v>1</v>
      </c>
      <c r="J320" s="11">
        <f>SUM(I$3:I320)</f>
        <v>201</v>
      </c>
      <c r="K320" s="12">
        <f t="shared" si="77"/>
        <v>63.40694006309149</v>
      </c>
      <c r="L320" s="11">
        <f t="shared" si="78"/>
        <v>0.30000000000000004</v>
      </c>
      <c r="M320" s="11">
        <f t="shared" si="79"/>
        <v>0</v>
      </c>
      <c r="N320" s="11">
        <f>SUM(L$3:L320)</f>
        <v>62.93499999999997</v>
      </c>
      <c r="O320" s="11">
        <f>SUM(M$3:M320)</f>
        <v>-41.300000000000004</v>
      </c>
      <c r="P320" s="12">
        <f t="shared" si="89"/>
        <v>1.5238498789346238</v>
      </c>
      <c r="Q320" s="12">
        <f t="shared" si="90"/>
        <v>1012.655180801321</v>
      </c>
      <c r="R320" s="11">
        <v>1</v>
      </c>
      <c r="S320" s="11">
        <f t="shared" si="81"/>
        <v>0.30000000000000004</v>
      </c>
      <c r="T320" s="11">
        <f t="shared" si="82"/>
        <v>0</v>
      </c>
      <c r="U320" s="16">
        <v>42913</v>
      </c>
      <c r="V320" s="11">
        <v>241.33</v>
      </c>
      <c r="W320" s="18">
        <f t="shared" si="83"/>
        <v>7.239900000000001</v>
      </c>
      <c r="X320" s="11">
        <f t="shared" si="84"/>
        <v>7.25</v>
      </c>
      <c r="Y320" s="18">
        <f t="shared" si="85"/>
        <v>362.5</v>
      </c>
      <c r="Z320" s="18">
        <f t="shared" si="86"/>
        <v>3625</v>
      </c>
      <c r="AA320" s="18">
        <f>SUM(Z$2:Z320)</f>
        <v>185250</v>
      </c>
      <c r="AB320" s="18">
        <f t="shared" si="87"/>
        <v>584.384858044164</v>
      </c>
    </row>
    <row r="321" spans="1:28" ht="12.75">
      <c r="A321" s="11">
        <f t="shared" si="72"/>
        <v>3.5999999999999996</v>
      </c>
      <c r="B321" s="11">
        <f t="shared" si="73"/>
        <v>2.52</v>
      </c>
      <c r="C321" s="11">
        <v>0.18</v>
      </c>
      <c r="D321" s="11">
        <v>0.28</v>
      </c>
      <c r="E321" s="11">
        <f t="shared" si="88"/>
        <v>27.973195087389698</v>
      </c>
      <c r="F321" s="12">
        <f t="shared" si="74"/>
        <v>405.4099999999997</v>
      </c>
      <c r="G321" s="12">
        <f t="shared" si="75"/>
        <v>536.2999999999997</v>
      </c>
      <c r="H321" s="11">
        <v>318</v>
      </c>
      <c r="I321" s="13">
        <f t="shared" si="76"/>
        <v>1</v>
      </c>
      <c r="J321" s="11">
        <f>SUM(I$3:I321)</f>
        <v>202</v>
      </c>
      <c r="K321" s="12">
        <f t="shared" si="77"/>
        <v>63.52201257861635</v>
      </c>
      <c r="L321" s="11">
        <f t="shared" si="78"/>
        <v>0.18</v>
      </c>
      <c r="M321" s="11">
        <f t="shared" si="79"/>
        <v>0</v>
      </c>
      <c r="N321" s="11">
        <f>SUM(L$3:L321)</f>
        <v>63.11499999999997</v>
      </c>
      <c r="O321" s="11">
        <f>SUM(M$3:M321)</f>
        <v>-41.300000000000004</v>
      </c>
      <c r="P321" s="12">
        <f t="shared" si="89"/>
        <v>1.5282082324455195</v>
      </c>
      <c r="Q321" s="12">
        <f t="shared" si="90"/>
        <v>1010.4650931518399</v>
      </c>
      <c r="R321" s="11">
        <v>1</v>
      </c>
      <c r="S321" s="11">
        <f t="shared" si="81"/>
        <v>0.18</v>
      </c>
      <c r="T321" s="11">
        <f t="shared" si="82"/>
        <v>0</v>
      </c>
      <c r="U321" s="16">
        <v>42922</v>
      </c>
      <c r="V321" s="11">
        <v>240.55</v>
      </c>
      <c r="W321" s="18">
        <f t="shared" si="83"/>
        <v>4.3299</v>
      </c>
      <c r="X321" s="11">
        <f t="shared" si="84"/>
        <v>4.25</v>
      </c>
      <c r="Y321" s="18">
        <f t="shared" si="85"/>
        <v>212.5</v>
      </c>
      <c r="Z321" s="18">
        <f t="shared" si="86"/>
        <v>2125</v>
      </c>
      <c r="AA321" s="18">
        <f>SUM(Z$2:Z321)</f>
        <v>187375</v>
      </c>
      <c r="AB321" s="18">
        <f t="shared" si="87"/>
        <v>589.2295597484276</v>
      </c>
    </row>
    <row r="322" spans="1:28" ht="12.75">
      <c r="A322" s="11">
        <f t="shared" si="72"/>
        <v>4.8</v>
      </c>
      <c r="B322" s="11">
        <f t="shared" si="73"/>
        <v>3.36</v>
      </c>
      <c r="C322" s="11">
        <v>0.24</v>
      </c>
      <c r="D322" s="11">
        <v>0.19</v>
      </c>
      <c r="E322" s="11">
        <f t="shared" si="88"/>
        <v>28.1631950873897</v>
      </c>
      <c r="F322" s="12">
        <f t="shared" si="74"/>
        <v>408.7699999999997</v>
      </c>
      <c r="G322" s="12">
        <f t="shared" si="75"/>
        <v>541.0999999999997</v>
      </c>
      <c r="H322" s="11">
        <v>319</v>
      </c>
      <c r="I322" s="13">
        <f t="shared" si="76"/>
        <v>1</v>
      </c>
      <c r="J322" s="11">
        <f>SUM(I$3:I322)</f>
        <v>203</v>
      </c>
      <c r="K322" s="12">
        <f t="shared" si="77"/>
        <v>63.63636363636363</v>
      </c>
      <c r="L322" s="11">
        <f t="shared" si="78"/>
        <v>0.24</v>
      </c>
      <c r="M322" s="11">
        <f t="shared" si="79"/>
        <v>0</v>
      </c>
      <c r="N322" s="11">
        <f>SUM(L$3:L322)</f>
        <v>63.35499999999997</v>
      </c>
      <c r="O322" s="11">
        <f>SUM(M$3:M322)</f>
        <v>-41.300000000000004</v>
      </c>
      <c r="P322" s="12">
        <f t="shared" si="89"/>
        <v>1.5340193704600475</v>
      </c>
      <c r="Q322" s="12">
        <f t="shared" si="90"/>
        <v>1046.6803948762454</v>
      </c>
      <c r="R322" s="11">
        <v>0</v>
      </c>
      <c r="S322" s="11">
        <f t="shared" si="81"/>
        <v>0</v>
      </c>
      <c r="T322" s="11">
        <f t="shared" si="82"/>
        <v>0.24</v>
      </c>
      <c r="U322" s="16">
        <v>42933</v>
      </c>
      <c r="V322" s="11">
        <v>245.53</v>
      </c>
      <c r="W322" s="18">
        <f t="shared" si="83"/>
        <v>5.89272</v>
      </c>
      <c r="X322" s="11">
        <f t="shared" si="84"/>
        <v>6</v>
      </c>
      <c r="Y322" s="18">
        <f t="shared" si="85"/>
        <v>300</v>
      </c>
      <c r="Z322" s="18">
        <f t="shared" si="86"/>
        <v>3000</v>
      </c>
      <c r="AA322" s="18">
        <f>SUM(Z$2:Z322)</f>
        <v>190375</v>
      </c>
      <c r="AB322" s="18">
        <f t="shared" si="87"/>
        <v>596.7868338557994</v>
      </c>
    </row>
    <row r="323" spans="1:28" ht="12.75">
      <c r="A323" s="11">
        <f aca="true" t="shared" si="91" ref="A323:A386">C323*20</f>
        <v>-2.4</v>
      </c>
      <c r="B323" s="11">
        <f aca="true" t="shared" si="92" ref="B323:B386">C323*14</f>
        <v>-1.68</v>
      </c>
      <c r="C323" s="11">
        <v>-0.12</v>
      </c>
      <c r="D323" s="11">
        <v>-0.11</v>
      </c>
      <c r="E323" s="11">
        <f t="shared" si="88"/>
        <v>28.0531950873897</v>
      </c>
      <c r="F323" s="12">
        <f aca="true" t="shared" si="93" ref="F323:F386">B323+F322</f>
        <v>407.0899999999997</v>
      </c>
      <c r="G323" s="12">
        <f aca="true" t="shared" si="94" ref="G323:G386">G322+A323</f>
        <v>538.6999999999997</v>
      </c>
      <c r="H323" s="11">
        <v>320</v>
      </c>
      <c r="I323" s="13">
        <f aca="true" t="shared" si="95" ref="I323:I386">IF(OR(C323&gt;0,C323=0),1,0)</f>
        <v>0</v>
      </c>
      <c r="J323" s="11">
        <f>SUM(I$3:I323)</f>
        <v>203</v>
      </c>
      <c r="K323" s="12">
        <f aca="true" t="shared" si="96" ref="K323:K386">J323/H323*100</f>
        <v>63.4375</v>
      </c>
      <c r="L323" s="11">
        <f aca="true" t="shared" si="97" ref="L323:L386">IF(C323&gt;0,C323,0)</f>
        <v>0</v>
      </c>
      <c r="M323" s="11">
        <f aca="true" t="shared" si="98" ref="M323:M386">IF(C323&lt;0,C323,0)</f>
        <v>-0.12</v>
      </c>
      <c r="N323" s="11">
        <f>SUM(L$3:L323)</f>
        <v>63.35499999999997</v>
      </c>
      <c r="O323" s="11">
        <f>SUM(M$3:M323)</f>
        <v>-41.42</v>
      </c>
      <c r="P323" s="12">
        <f t="shared" si="89"/>
        <v>1.5295750845002407</v>
      </c>
      <c r="Q323" s="12">
        <f t="shared" si="90"/>
        <v>993.489279586889</v>
      </c>
      <c r="R323" s="11">
        <v>0</v>
      </c>
      <c r="S323" s="11">
        <f aca="true" t="shared" si="99" ref="S323:S386">IF(R323&gt;0,C323,0)</f>
        <v>0</v>
      </c>
      <c r="T323" s="11">
        <f aca="true" t="shared" si="100" ref="T323:T386">IF(R323=0,C323,0)</f>
        <v>-0.12</v>
      </c>
      <c r="U323" s="16">
        <v>42935</v>
      </c>
      <c r="V323" s="11">
        <v>247</v>
      </c>
      <c r="W323" s="18">
        <f aca="true" t="shared" si="101" ref="W323:W386">V323*C323*10/100</f>
        <v>-2.964</v>
      </c>
      <c r="X323" s="11">
        <f aca="true" t="shared" si="102" ref="X323:X386">_XLL.ARROTONDA.MULTIPLO(W323,IF(W323&gt;0,1/4,-1/4))</f>
        <v>-3</v>
      </c>
      <c r="Y323" s="18">
        <f aca="true" t="shared" si="103" ref="Y323:Y386">X323*50</f>
        <v>-150</v>
      </c>
      <c r="Z323" s="18">
        <f aca="true" t="shared" si="104" ref="Z323:Z386">Y323*10</f>
        <v>-1500</v>
      </c>
      <c r="AA323" s="18">
        <f>SUM(Z$2:Z323)</f>
        <v>188875</v>
      </c>
      <c r="AB323" s="18">
        <f aca="true" t="shared" si="105" ref="AB323:AB386">AA323/H323</f>
        <v>590.234375</v>
      </c>
    </row>
    <row r="324" spans="1:28" ht="12.75">
      <c r="A324" s="11">
        <f t="shared" si="91"/>
        <v>4</v>
      </c>
      <c r="B324" s="11">
        <f t="shared" si="92"/>
        <v>2.8000000000000003</v>
      </c>
      <c r="C324" s="11">
        <v>0.2</v>
      </c>
      <c r="D324" s="11">
        <v>0.27</v>
      </c>
      <c r="E324" s="11">
        <f aca="true" t="shared" si="106" ref="E324:E387">E323+D324</f>
        <v>28.3231950873897</v>
      </c>
      <c r="F324" s="12">
        <f t="shared" si="93"/>
        <v>409.8899999999997</v>
      </c>
      <c r="G324" s="12">
        <f t="shared" si="94"/>
        <v>542.6999999999997</v>
      </c>
      <c r="H324" s="11">
        <v>321</v>
      </c>
      <c r="I324" s="13">
        <f t="shared" si="95"/>
        <v>1</v>
      </c>
      <c r="J324" s="11">
        <f>SUM(I$3:I324)</f>
        <v>204</v>
      </c>
      <c r="K324" s="12">
        <f t="shared" si="96"/>
        <v>63.55140186915887</v>
      </c>
      <c r="L324" s="11">
        <f t="shared" si="97"/>
        <v>0.2</v>
      </c>
      <c r="M324" s="11">
        <f t="shared" si="98"/>
        <v>0</v>
      </c>
      <c r="N324" s="11">
        <f>SUM(L$3:L324)</f>
        <v>63.55499999999997</v>
      </c>
      <c r="O324" s="11">
        <f>SUM(M$3:M324)</f>
        <v>-41.42</v>
      </c>
      <c r="P324" s="12">
        <f t="shared" si="89"/>
        <v>1.5344036697247698</v>
      </c>
      <c r="Q324" s="12">
        <f t="shared" si="90"/>
        <v>1075.9874459327802</v>
      </c>
      <c r="R324" s="11">
        <v>0</v>
      </c>
      <c r="S324" s="11">
        <f t="shared" si="99"/>
        <v>0</v>
      </c>
      <c r="T324" s="11">
        <f t="shared" si="100"/>
        <v>0.2</v>
      </c>
      <c r="U324" s="16">
        <v>42936</v>
      </c>
      <c r="V324" s="11">
        <v>247.1</v>
      </c>
      <c r="W324" s="18">
        <f t="shared" si="101"/>
        <v>4.942</v>
      </c>
      <c r="X324" s="11">
        <f t="shared" si="102"/>
        <v>5</v>
      </c>
      <c r="Y324" s="18">
        <f t="shared" si="103"/>
        <v>250</v>
      </c>
      <c r="Z324" s="18">
        <f t="shared" si="104"/>
        <v>2500</v>
      </c>
      <c r="AA324" s="18">
        <f>SUM(Z$2:Z324)</f>
        <v>191375</v>
      </c>
      <c r="AB324" s="18">
        <f t="shared" si="105"/>
        <v>596.183800623053</v>
      </c>
    </row>
    <row r="325" spans="1:28" ht="12.75">
      <c r="A325" s="11">
        <f t="shared" si="91"/>
        <v>-3</v>
      </c>
      <c r="B325" s="11">
        <f t="shared" si="92"/>
        <v>-2.1</v>
      </c>
      <c r="C325" s="11">
        <v>-0.15</v>
      </c>
      <c r="D325" s="11">
        <v>-0.15</v>
      </c>
      <c r="E325" s="11">
        <f t="shared" si="106"/>
        <v>28.1731950873897</v>
      </c>
      <c r="F325" s="12">
        <f t="shared" si="93"/>
        <v>407.7899999999997</v>
      </c>
      <c r="G325" s="12">
        <f t="shared" si="94"/>
        <v>539.6999999999997</v>
      </c>
      <c r="H325" s="11">
        <v>322</v>
      </c>
      <c r="I325" s="13">
        <f t="shared" si="95"/>
        <v>0</v>
      </c>
      <c r="J325" s="11">
        <f>SUM(I$3:I325)</f>
        <v>204</v>
      </c>
      <c r="K325" s="12">
        <f t="shared" si="96"/>
        <v>63.35403726708074</v>
      </c>
      <c r="L325" s="11">
        <f t="shared" si="97"/>
        <v>0</v>
      </c>
      <c r="M325" s="11">
        <f t="shared" si="98"/>
        <v>-0.15</v>
      </c>
      <c r="N325" s="11">
        <f>SUM(L$3:L325)</f>
        <v>63.55499999999997</v>
      </c>
      <c r="O325" s="11">
        <f>SUM(M$3:M325)</f>
        <v>-41.57</v>
      </c>
      <c r="P325" s="12">
        <f t="shared" si="89"/>
        <v>1.528866971373586</v>
      </c>
      <c r="Q325" s="12">
        <f t="shared" si="90"/>
        <v>972.6260047155642</v>
      </c>
      <c r="R325" s="11">
        <v>0</v>
      </c>
      <c r="S325" s="11">
        <f t="shared" si="99"/>
        <v>0</v>
      </c>
      <c r="T325" s="11">
        <f t="shared" si="100"/>
        <v>-0.15</v>
      </c>
      <c r="U325" s="16">
        <v>42941</v>
      </c>
      <c r="V325" s="11">
        <v>247.42</v>
      </c>
      <c r="W325" s="18">
        <f t="shared" si="101"/>
        <v>-3.7113</v>
      </c>
      <c r="X325" s="11">
        <f t="shared" si="102"/>
        <v>-3.75</v>
      </c>
      <c r="Y325" s="18">
        <f t="shared" si="103"/>
        <v>-187.5</v>
      </c>
      <c r="Z325" s="18">
        <f t="shared" si="104"/>
        <v>-1875</v>
      </c>
      <c r="AA325" s="18">
        <f>SUM(Z$2:Z325)</f>
        <v>189500</v>
      </c>
      <c r="AB325" s="18">
        <f t="shared" si="105"/>
        <v>588.5093167701864</v>
      </c>
    </row>
    <row r="326" spans="1:28" ht="12.75">
      <c r="A326" s="11">
        <f t="shared" si="91"/>
        <v>-4.2</v>
      </c>
      <c r="B326" s="11">
        <f t="shared" si="92"/>
        <v>-2.94</v>
      </c>
      <c r="C326" s="11">
        <v>-0.21</v>
      </c>
      <c r="D326" s="11">
        <v>-0.21</v>
      </c>
      <c r="E326" s="11">
        <f t="shared" si="106"/>
        <v>27.9631950873897</v>
      </c>
      <c r="F326" s="12">
        <f t="shared" si="93"/>
        <v>404.8499999999997</v>
      </c>
      <c r="G326" s="12">
        <f t="shared" si="94"/>
        <v>535.4999999999997</v>
      </c>
      <c r="H326" s="11">
        <v>323</v>
      </c>
      <c r="I326" s="13">
        <f t="shared" si="95"/>
        <v>0</v>
      </c>
      <c r="J326" s="11">
        <f>SUM(I$3:I326)</f>
        <v>204</v>
      </c>
      <c r="K326" s="12">
        <f t="shared" si="96"/>
        <v>63.1578947368421</v>
      </c>
      <c r="L326" s="11">
        <f t="shared" si="97"/>
        <v>0</v>
      </c>
      <c r="M326" s="11">
        <f t="shared" si="98"/>
        <v>-0.21</v>
      </c>
      <c r="N326" s="11">
        <f>SUM(L$3:L326)</f>
        <v>63.55499999999997</v>
      </c>
      <c r="O326" s="11">
        <f>SUM(M$3:M326)</f>
        <v>-41.78</v>
      </c>
      <c r="P326" s="12">
        <f t="shared" si="89"/>
        <v>1.5211823839157483</v>
      </c>
      <c r="Q326" s="12">
        <f t="shared" si="90"/>
        <v>1044.3534150223566</v>
      </c>
      <c r="R326" s="11">
        <v>0</v>
      </c>
      <c r="S326" s="11">
        <f t="shared" si="99"/>
        <v>0</v>
      </c>
      <c r="T326" s="11">
        <f t="shared" si="100"/>
        <v>-0.21</v>
      </c>
      <c r="U326" s="16">
        <v>42942</v>
      </c>
      <c r="V326" s="11">
        <v>247.43</v>
      </c>
      <c r="W326" s="18">
        <f t="shared" si="101"/>
        <v>-5.1960299999999995</v>
      </c>
      <c r="X326" s="11">
        <f t="shared" si="102"/>
        <v>-5.25</v>
      </c>
      <c r="Y326" s="18">
        <f t="shared" si="103"/>
        <v>-262.5</v>
      </c>
      <c r="Z326" s="18">
        <f t="shared" si="104"/>
        <v>-2625</v>
      </c>
      <c r="AA326" s="18">
        <f>SUM(Z$2:Z326)</f>
        <v>186875</v>
      </c>
      <c r="AB326" s="18">
        <f t="shared" si="105"/>
        <v>578.5603715170279</v>
      </c>
    </row>
    <row r="327" spans="1:28" ht="12.75">
      <c r="A327" s="11">
        <f t="shared" si="91"/>
        <v>5.6000000000000005</v>
      </c>
      <c r="B327" s="11">
        <f t="shared" si="92"/>
        <v>3.9200000000000004</v>
      </c>
      <c r="C327" s="11">
        <v>0.28</v>
      </c>
      <c r="D327" s="11">
        <v>0.28</v>
      </c>
      <c r="E327" s="11">
        <f t="shared" si="106"/>
        <v>28.2431950873897</v>
      </c>
      <c r="F327" s="12">
        <f t="shared" si="93"/>
        <v>408.7699999999997</v>
      </c>
      <c r="G327" s="12">
        <f t="shared" si="94"/>
        <v>541.0999999999997</v>
      </c>
      <c r="H327" s="11">
        <v>324</v>
      </c>
      <c r="I327" s="13">
        <f t="shared" si="95"/>
        <v>1</v>
      </c>
      <c r="J327" s="11">
        <f>SUM(I$3:I327)</f>
        <v>205</v>
      </c>
      <c r="K327" s="12">
        <f t="shared" si="96"/>
        <v>63.27160493827161</v>
      </c>
      <c r="L327" s="11">
        <f t="shared" si="97"/>
        <v>0.28</v>
      </c>
      <c r="M327" s="11">
        <f t="shared" si="98"/>
        <v>0</v>
      </c>
      <c r="N327" s="11">
        <f>SUM(L$3:L327)</f>
        <v>63.83499999999997</v>
      </c>
      <c r="O327" s="11">
        <f>SUM(M$3:M327)</f>
        <v>-41.78</v>
      </c>
      <c r="P327" s="12">
        <f t="shared" si="89"/>
        <v>1.5278841550981324</v>
      </c>
      <c r="Q327" s="12">
        <f t="shared" si="90"/>
        <v>1010.7529441004143</v>
      </c>
      <c r="R327" s="11">
        <v>1</v>
      </c>
      <c r="S327" s="11">
        <f t="shared" si="99"/>
        <v>0.28</v>
      </c>
      <c r="T327" s="11">
        <f t="shared" si="100"/>
        <v>0</v>
      </c>
      <c r="U327" s="16">
        <v>42947</v>
      </c>
      <c r="V327" s="11">
        <v>246.77</v>
      </c>
      <c r="W327" s="18">
        <f t="shared" si="101"/>
        <v>6.90956</v>
      </c>
      <c r="X327" s="11">
        <f t="shared" si="102"/>
        <v>7</v>
      </c>
      <c r="Y327" s="18">
        <f t="shared" si="103"/>
        <v>350</v>
      </c>
      <c r="Z327" s="18">
        <f t="shared" si="104"/>
        <v>3500</v>
      </c>
      <c r="AA327" s="18">
        <f>SUM(Z$2:Z327)</f>
        <v>190375</v>
      </c>
      <c r="AB327" s="18">
        <f t="shared" si="105"/>
        <v>587.5771604938271</v>
      </c>
    </row>
    <row r="328" spans="1:28" ht="12.75">
      <c r="A328" s="11">
        <f t="shared" si="91"/>
        <v>2</v>
      </c>
      <c r="B328" s="11">
        <f t="shared" si="92"/>
        <v>1.4000000000000001</v>
      </c>
      <c r="C328" s="11">
        <v>0.1</v>
      </c>
      <c r="D328" s="11">
        <v>0.1</v>
      </c>
      <c r="E328" s="11">
        <f t="shared" si="106"/>
        <v>28.343195087389702</v>
      </c>
      <c r="F328" s="12">
        <f t="shared" si="93"/>
        <v>410.1699999999997</v>
      </c>
      <c r="G328" s="12">
        <f t="shared" si="94"/>
        <v>543.0999999999997</v>
      </c>
      <c r="H328" s="11">
        <v>325</v>
      </c>
      <c r="I328" s="13">
        <f t="shared" si="95"/>
        <v>1</v>
      </c>
      <c r="J328" s="11">
        <f>SUM(I$3:I328)</f>
        <v>206</v>
      </c>
      <c r="K328" s="12">
        <f t="shared" si="96"/>
        <v>63.38461538461539</v>
      </c>
      <c r="L328" s="11">
        <f t="shared" si="97"/>
        <v>0.1</v>
      </c>
      <c r="M328" s="11">
        <f t="shared" si="98"/>
        <v>0</v>
      </c>
      <c r="N328" s="11">
        <f>SUM(L$3:L328)</f>
        <v>63.934999999999974</v>
      </c>
      <c r="O328" s="11">
        <f>SUM(M$3:M328)</f>
        <v>-41.78</v>
      </c>
      <c r="P328" s="12">
        <f aca="true" t="shared" si="107" ref="P328:P391">N328/-O328</f>
        <v>1.5302776448061266</v>
      </c>
      <c r="Q328" s="12">
        <f t="shared" si="90"/>
        <v>1058.9743628326696</v>
      </c>
      <c r="R328" s="11">
        <v>1</v>
      </c>
      <c r="S328" s="11">
        <f t="shared" si="99"/>
        <v>0.1</v>
      </c>
      <c r="T328" s="11">
        <f t="shared" si="100"/>
        <v>0</v>
      </c>
      <c r="U328" s="16">
        <v>42957</v>
      </c>
      <c r="V328" s="11">
        <v>243.76</v>
      </c>
      <c r="W328" s="18">
        <f t="shared" si="101"/>
        <v>2.4376</v>
      </c>
      <c r="X328" s="11">
        <f t="shared" si="102"/>
        <v>2.5</v>
      </c>
      <c r="Y328" s="18">
        <f t="shared" si="103"/>
        <v>125</v>
      </c>
      <c r="Z328" s="18">
        <f t="shared" si="104"/>
        <v>1250</v>
      </c>
      <c r="AA328" s="18">
        <f>SUM(Z$2:Z328)</f>
        <v>191625</v>
      </c>
      <c r="AB328" s="18">
        <f t="shared" si="105"/>
        <v>589.6153846153846</v>
      </c>
    </row>
    <row r="329" spans="1:28" ht="12.75">
      <c r="A329" s="11">
        <f t="shared" si="91"/>
        <v>-4.6000000000000005</v>
      </c>
      <c r="B329" s="11">
        <f t="shared" si="92"/>
        <v>-3.22</v>
      </c>
      <c r="C329" s="11">
        <v>-0.23</v>
      </c>
      <c r="D329" s="11">
        <v>-0.23</v>
      </c>
      <c r="E329" s="11">
        <f t="shared" si="106"/>
        <v>28.113195087389702</v>
      </c>
      <c r="F329" s="12">
        <f t="shared" si="93"/>
        <v>406.94999999999965</v>
      </c>
      <c r="G329" s="12">
        <f t="shared" si="94"/>
        <v>538.4999999999997</v>
      </c>
      <c r="H329" s="11">
        <v>326</v>
      </c>
      <c r="I329" s="13">
        <f t="shared" si="95"/>
        <v>0</v>
      </c>
      <c r="J329" s="11">
        <f>SUM(I$3:I329)</f>
        <v>206</v>
      </c>
      <c r="K329" s="12">
        <f t="shared" si="96"/>
        <v>63.190184049079754</v>
      </c>
      <c r="L329" s="11">
        <f t="shared" si="97"/>
        <v>0</v>
      </c>
      <c r="M329" s="11">
        <f t="shared" si="98"/>
        <v>-0.23</v>
      </c>
      <c r="N329" s="11">
        <f>SUM(L$3:L329)</f>
        <v>63.934999999999974</v>
      </c>
      <c r="O329" s="11">
        <f>SUM(M$3:M329)</f>
        <v>-42.01</v>
      </c>
      <c r="P329" s="12">
        <f t="shared" si="107"/>
        <v>1.5218995477267312</v>
      </c>
      <c r="Q329" s="12">
        <f t="shared" si="90"/>
        <v>978.2066993003809</v>
      </c>
      <c r="R329" s="11">
        <v>0</v>
      </c>
      <c r="S329" s="11">
        <f t="shared" si="99"/>
        <v>0</v>
      </c>
      <c r="T329" s="11">
        <f t="shared" si="100"/>
        <v>-0.23</v>
      </c>
      <c r="U329" s="16">
        <v>42962</v>
      </c>
      <c r="V329" s="11">
        <v>246.51</v>
      </c>
      <c r="W329" s="18">
        <f t="shared" si="101"/>
        <v>-5.6697299999999995</v>
      </c>
      <c r="X329" s="11">
        <f t="shared" si="102"/>
        <v>-5.75</v>
      </c>
      <c r="Y329" s="18">
        <f t="shared" si="103"/>
        <v>-287.5</v>
      </c>
      <c r="Z329" s="18">
        <f t="shared" si="104"/>
        <v>-2875</v>
      </c>
      <c r="AA329" s="18">
        <f>SUM(Z$2:Z329)</f>
        <v>188750</v>
      </c>
      <c r="AB329" s="18">
        <f t="shared" si="105"/>
        <v>578.9877300613497</v>
      </c>
    </row>
    <row r="330" spans="1:28" ht="12.75">
      <c r="A330" s="11">
        <f t="shared" si="91"/>
        <v>5.8</v>
      </c>
      <c r="B330" s="11">
        <f t="shared" si="92"/>
        <v>4.06</v>
      </c>
      <c r="C330" s="11">
        <v>0.29</v>
      </c>
      <c r="D330" s="11">
        <v>0.29</v>
      </c>
      <c r="E330" s="11">
        <f t="shared" si="106"/>
        <v>28.4031950873897</v>
      </c>
      <c r="F330" s="12">
        <f t="shared" si="93"/>
        <v>411.00999999999965</v>
      </c>
      <c r="G330" s="12">
        <f t="shared" si="94"/>
        <v>544.2999999999996</v>
      </c>
      <c r="H330" s="11">
        <v>327</v>
      </c>
      <c r="I330" s="13">
        <f t="shared" si="95"/>
        <v>1</v>
      </c>
      <c r="J330" s="11">
        <f>SUM(I$3:I330)</f>
        <v>207</v>
      </c>
      <c r="K330" s="12">
        <f t="shared" si="96"/>
        <v>63.30275229357798</v>
      </c>
      <c r="L330" s="11">
        <f t="shared" si="97"/>
        <v>0.29</v>
      </c>
      <c r="M330" s="11">
        <f t="shared" si="98"/>
        <v>0</v>
      </c>
      <c r="N330" s="11">
        <f>SUM(L$3:L330)</f>
        <v>64.22499999999998</v>
      </c>
      <c r="O330" s="11">
        <f>SUM(M$3:M330)</f>
        <v>-42.01</v>
      </c>
      <c r="P330" s="12">
        <f t="shared" si="107"/>
        <v>1.5288026660318967</v>
      </c>
      <c r="Q330" s="12">
        <f t="shared" si="90"/>
        <v>1101.968721963676</v>
      </c>
      <c r="R330" s="11">
        <v>1</v>
      </c>
      <c r="S330" s="11">
        <f t="shared" si="99"/>
        <v>0.29</v>
      </c>
      <c r="T330" s="11">
        <f t="shared" si="100"/>
        <v>0</v>
      </c>
      <c r="U330" s="16">
        <v>42968</v>
      </c>
      <c r="V330" s="11">
        <v>242.9</v>
      </c>
      <c r="W330" s="18">
        <f t="shared" si="101"/>
        <v>7.044100000000001</v>
      </c>
      <c r="X330" s="11">
        <f t="shared" si="102"/>
        <v>7</v>
      </c>
      <c r="Y330" s="18">
        <f t="shared" si="103"/>
        <v>350</v>
      </c>
      <c r="Z330" s="18">
        <f t="shared" si="104"/>
        <v>3500</v>
      </c>
      <c r="AA330" s="18">
        <f>SUM(Z$2:Z330)</f>
        <v>192250</v>
      </c>
      <c r="AB330" s="18">
        <f t="shared" si="105"/>
        <v>587.9204892966361</v>
      </c>
    </row>
    <row r="331" spans="1:28" ht="12.75">
      <c r="A331" s="11">
        <f t="shared" si="91"/>
        <v>6.6000000000000005</v>
      </c>
      <c r="B331" s="11">
        <f t="shared" si="92"/>
        <v>4.62</v>
      </c>
      <c r="C331" s="11">
        <v>0.33</v>
      </c>
      <c r="D331" s="11">
        <v>0.24</v>
      </c>
      <c r="E331" s="11">
        <f t="shared" si="106"/>
        <v>28.6431950873897</v>
      </c>
      <c r="F331" s="12">
        <f t="shared" si="93"/>
        <v>415.62999999999965</v>
      </c>
      <c r="G331" s="12">
        <f t="shared" si="94"/>
        <v>550.8999999999996</v>
      </c>
      <c r="H331" s="11">
        <v>328</v>
      </c>
      <c r="I331" s="13">
        <f t="shared" si="95"/>
        <v>1</v>
      </c>
      <c r="J331" s="11">
        <f>SUM(I$3:I331)</f>
        <v>208</v>
      </c>
      <c r="K331" s="12">
        <f t="shared" si="96"/>
        <v>63.41463414634146</v>
      </c>
      <c r="L331" s="11">
        <f t="shared" si="97"/>
        <v>0.33</v>
      </c>
      <c r="M331" s="11">
        <f t="shared" si="98"/>
        <v>0</v>
      </c>
      <c r="N331" s="11">
        <f>SUM(L$3:L331)</f>
        <v>64.55499999999998</v>
      </c>
      <c r="O331" s="11">
        <f>SUM(M$3:M331)</f>
        <v>-42.01</v>
      </c>
      <c r="P331" s="12">
        <f t="shared" si="107"/>
        <v>1.5366579385860506</v>
      </c>
      <c r="Q331" s="12">
        <f t="shared" si="90"/>
        <v>1023.3998488080586</v>
      </c>
      <c r="R331" s="11">
        <v>0</v>
      </c>
      <c r="S331" s="11">
        <f t="shared" si="99"/>
        <v>0</v>
      </c>
      <c r="T331" s="11">
        <f t="shared" si="100"/>
        <v>0.33</v>
      </c>
      <c r="U331" s="16">
        <v>42979</v>
      </c>
      <c r="V331" s="11">
        <v>243.9</v>
      </c>
      <c r="W331" s="18">
        <f t="shared" si="101"/>
        <v>8.048700000000002</v>
      </c>
      <c r="X331" s="11">
        <f t="shared" si="102"/>
        <v>8</v>
      </c>
      <c r="Y331" s="18">
        <f t="shared" si="103"/>
        <v>400</v>
      </c>
      <c r="Z331" s="18">
        <f t="shared" si="104"/>
        <v>4000</v>
      </c>
      <c r="AA331" s="18">
        <f>SUM(Z$2:Z331)</f>
        <v>196250</v>
      </c>
      <c r="AB331" s="18">
        <f t="shared" si="105"/>
        <v>598.3231707317074</v>
      </c>
    </row>
    <row r="332" spans="1:28" ht="12.75">
      <c r="A332" s="11">
        <f t="shared" si="91"/>
        <v>-3.4000000000000004</v>
      </c>
      <c r="B332" s="11">
        <f t="shared" si="92"/>
        <v>-2.3800000000000003</v>
      </c>
      <c r="C332" s="11">
        <v>-0.17</v>
      </c>
      <c r="D332" s="11">
        <v>-0.17</v>
      </c>
      <c r="E332" s="11">
        <f t="shared" si="106"/>
        <v>28.473195087389698</v>
      </c>
      <c r="F332" s="12">
        <f t="shared" si="93"/>
        <v>413.24999999999966</v>
      </c>
      <c r="G332" s="12">
        <f t="shared" si="94"/>
        <v>547.4999999999997</v>
      </c>
      <c r="H332" s="11">
        <v>329</v>
      </c>
      <c r="I332" s="13">
        <f t="shared" si="95"/>
        <v>0</v>
      </c>
      <c r="J332" s="11">
        <f>SUM(I$3:I332)</f>
        <v>208</v>
      </c>
      <c r="K332" s="12">
        <f t="shared" si="96"/>
        <v>63.22188449848024</v>
      </c>
      <c r="L332" s="11">
        <f t="shared" si="97"/>
        <v>0</v>
      </c>
      <c r="M332" s="11">
        <f t="shared" si="98"/>
        <v>-0.17</v>
      </c>
      <c r="N332" s="11">
        <f>SUM(L$3:L332)</f>
        <v>64.55499999999998</v>
      </c>
      <c r="O332" s="11">
        <f>SUM(M$3:M332)</f>
        <v>-42.18</v>
      </c>
      <c r="P332" s="12">
        <f t="shared" si="107"/>
        <v>1.5304646752015167</v>
      </c>
      <c r="Q332" s="12">
        <f t="shared" si="90"/>
        <v>1075.7418663809406</v>
      </c>
      <c r="R332" s="11">
        <v>0</v>
      </c>
      <c r="S332" s="11">
        <f t="shared" si="99"/>
        <v>0</v>
      </c>
      <c r="T332" s="11">
        <f t="shared" si="100"/>
        <v>-0.17</v>
      </c>
      <c r="U332" s="16">
        <v>42993</v>
      </c>
      <c r="V332" s="11">
        <v>249.19</v>
      </c>
      <c r="W332" s="18">
        <f t="shared" si="101"/>
        <v>-4.236230000000001</v>
      </c>
      <c r="X332" s="11">
        <f t="shared" si="102"/>
        <v>-4.25</v>
      </c>
      <c r="Y332" s="18">
        <f t="shared" si="103"/>
        <v>-212.5</v>
      </c>
      <c r="Z332" s="18">
        <f t="shared" si="104"/>
        <v>-2125</v>
      </c>
      <c r="AA332" s="18">
        <f>SUM(Z$2:Z332)</f>
        <v>194125</v>
      </c>
      <c r="AB332" s="18">
        <f t="shared" si="105"/>
        <v>590.0455927051672</v>
      </c>
    </row>
    <row r="333" spans="1:28" ht="12.75">
      <c r="A333" s="11">
        <f t="shared" si="91"/>
        <v>-1.2</v>
      </c>
      <c r="B333" s="11">
        <f t="shared" si="92"/>
        <v>-0.84</v>
      </c>
      <c r="C333" s="11">
        <v>-0.06</v>
      </c>
      <c r="D333" s="11">
        <v>-0.05</v>
      </c>
      <c r="E333" s="11">
        <f t="shared" si="106"/>
        <v>28.423195087389697</v>
      </c>
      <c r="F333" s="12">
        <f t="shared" si="93"/>
        <v>412.4099999999997</v>
      </c>
      <c r="G333" s="12">
        <f t="shared" si="94"/>
        <v>546.2999999999996</v>
      </c>
      <c r="H333" s="11">
        <v>330</v>
      </c>
      <c r="I333" s="13">
        <f t="shared" si="95"/>
        <v>0</v>
      </c>
      <c r="J333" s="11">
        <f>SUM(I$3:I333)</f>
        <v>208</v>
      </c>
      <c r="K333" s="12">
        <f t="shared" si="96"/>
        <v>63.030303030303024</v>
      </c>
      <c r="L333" s="11">
        <f t="shared" si="97"/>
        <v>0</v>
      </c>
      <c r="M333" s="11">
        <f t="shared" si="98"/>
        <v>-0.06</v>
      </c>
      <c r="N333" s="11">
        <f>SUM(L$3:L333)</f>
        <v>64.55499999999998</v>
      </c>
      <c r="O333" s="11">
        <f>SUM(M$3:M333)</f>
        <v>-42.24</v>
      </c>
      <c r="P333" s="12">
        <f t="shared" si="107"/>
        <v>1.528290719696969</v>
      </c>
      <c r="Q333" s="12">
        <f t="shared" si="90"/>
        <v>1014.8032900780709</v>
      </c>
      <c r="R333" s="11">
        <v>0</v>
      </c>
      <c r="S333" s="11">
        <f t="shared" si="99"/>
        <v>0</v>
      </c>
      <c r="T333" s="11">
        <f t="shared" si="100"/>
        <v>-0.06</v>
      </c>
      <c r="U333" s="16">
        <v>43010</v>
      </c>
      <c r="V333" s="11">
        <v>252.32</v>
      </c>
      <c r="W333" s="18">
        <f t="shared" si="101"/>
        <v>-1.51392</v>
      </c>
      <c r="X333" s="11">
        <f t="shared" si="102"/>
        <v>-1.5</v>
      </c>
      <c r="Y333" s="18">
        <f t="shared" si="103"/>
        <v>-75</v>
      </c>
      <c r="Z333" s="18">
        <f t="shared" si="104"/>
        <v>-750</v>
      </c>
      <c r="AA333" s="18">
        <f>SUM(Z$2:Z333)</f>
        <v>193375</v>
      </c>
      <c r="AB333" s="18">
        <f t="shared" si="105"/>
        <v>585.9848484848485</v>
      </c>
    </row>
    <row r="334" spans="1:28" ht="12.75">
      <c r="A334" s="11">
        <f t="shared" si="91"/>
        <v>1.2</v>
      </c>
      <c r="B334" s="11">
        <f t="shared" si="92"/>
        <v>0.84</v>
      </c>
      <c r="C334" s="11">
        <v>0.06</v>
      </c>
      <c r="D334" s="11">
        <v>0.06</v>
      </c>
      <c r="E334" s="11">
        <f t="shared" si="106"/>
        <v>28.483195087389696</v>
      </c>
      <c r="F334" s="12">
        <f t="shared" si="93"/>
        <v>413.24999999999966</v>
      </c>
      <c r="G334" s="12">
        <f t="shared" si="94"/>
        <v>547.4999999999997</v>
      </c>
      <c r="H334" s="11">
        <v>331</v>
      </c>
      <c r="I334" s="13">
        <f t="shared" si="95"/>
        <v>1</v>
      </c>
      <c r="J334" s="11">
        <f>SUM(I$3:I334)</f>
        <v>209</v>
      </c>
      <c r="K334" s="12">
        <f t="shared" si="96"/>
        <v>63.141993957703924</v>
      </c>
      <c r="L334" s="11">
        <f t="shared" si="97"/>
        <v>0.06</v>
      </c>
      <c r="M334" s="11">
        <f t="shared" si="98"/>
        <v>0</v>
      </c>
      <c r="N334" s="11">
        <f>SUM(L$3:L334)</f>
        <v>64.61499999999998</v>
      </c>
      <c r="O334" s="11">
        <f>SUM(M$3:M334)</f>
        <v>-42.24</v>
      </c>
      <c r="P334" s="12">
        <f t="shared" si="107"/>
        <v>1.5297111742424236</v>
      </c>
      <c r="Q334" s="12">
        <f t="shared" si="90"/>
        <v>1084.7780980585405</v>
      </c>
      <c r="R334" s="11">
        <v>0</v>
      </c>
      <c r="S334" s="11">
        <f t="shared" si="99"/>
        <v>0</v>
      </c>
      <c r="T334" s="11">
        <f t="shared" si="100"/>
        <v>0.06</v>
      </c>
      <c r="U334" s="16">
        <v>43011</v>
      </c>
      <c r="V334" s="11">
        <v>252.86</v>
      </c>
      <c r="W334" s="18">
        <f t="shared" si="101"/>
        <v>1.51716</v>
      </c>
      <c r="X334" s="11">
        <f t="shared" si="102"/>
        <v>1.5</v>
      </c>
      <c r="Y334" s="18">
        <f t="shared" si="103"/>
        <v>75</v>
      </c>
      <c r="Z334" s="18">
        <f t="shared" si="104"/>
        <v>750</v>
      </c>
      <c r="AA334" s="18">
        <f>SUM(Z$2:Z334)</f>
        <v>194125</v>
      </c>
      <c r="AB334" s="18">
        <f t="shared" si="105"/>
        <v>586.4803625377643</v>
      </c>
    </row>
    <row r="335" spans="1:28" ht="12.75">
      <c r="A335" s="11">
        <f t="shared" si="91"/>
        <v>4.2</v>
      </c>
      <c r="B335" s="11">
        <f t="shared" si="92"/>
        <v>2.94</v>
      </c>
      <c r="C335" s="11">
        <v>0.21</v>
      </c>
      <c r="D335" s="11">
        <v>0.2</v>
      </c>
      <c r="E335" s="11">
        <f t="shared" si="106"/>
        <v>28.683195087389695</v>
      </c>
      <c r="F335" s="12">
        <f t="shared" si="93"/>
        <v>416.18999999999966</v>
      </c>
      <c r="G335" s="12">
        <f t="shared" si="94"/>
        <v>551.6999999999997</v>
      </c>
      <c r="H335" s="11">
        <v>332</v>
      </c>
      <c r="I335" s="13">
        <f t="shared" si="95"/>
        <v>1</v>
      </c>
      <c r="J335" s="11">
        <f>SUM(I$3:I335)</f>
        <v>210</v>
      </c>
      <c r="K335" s="12">
        <f t="shared" si="96"/>
        <v>63.25301204819277</v>
      </c>
      <c r="L335" s="11">
        <f t="shared" si="97"/>
        <v>0.21</v>
      </c>
      <c r="M335" s="11">
        <f t="shared" si="98"/>
        <v>0</v>
      </c>
      <c r="N335" s="11">
        <f>SUM(L$3:L335)</f>
        <v>64.82499999999997</v>
      </c>
      <c r="O335" s="11">
        <f>SUM(M$3:M335)</f>
        <v>-42.24</v>
      </c>
      <c r="P335" s="12">
        <f t="shared" si="107"/>
        <v>1.5346827651515145</v>
      </c>
      <c r="Q335" s="12">
        <f t="shared" si="90"/>
        <v>1044.6385068063662</v>
      </c>
      <c r="R335" s="11">
        <v>0</v>
      </c>
      <c r="S335" s="11">
        <f t="shared" si="99"/>
        <v>0</v>
      </c>
      <c r="T335" s="11">
        <f t="shared" si="100"/>
        <v>0.21</v>
      </c>
      <c r="U335" s="16">
        <v>43013</v>
      </c>
      <c r="V335" s="11">
        <v>254.66</v>
      </c>
      <c r="W335" s="18">
        <f t="shared" si="101"/>
        <v>5.347860000000001</v>
      </c>
      <c r="X335" s="11">
        <f t="shared" si="102"/>
        <v>5.25</v>
      </c>
      <c r="Y335" s="18">
        <f t="shared" si="103"/>
        <v>262.5</v>
      </c>
      <c r="Z335" s="18">
        <f t="shared" si="104"/>
        <v>2625</v>
      </c>
      <c r="AA335" s="18">
        <f>SUM(Z$2:Z335)</f>
        <v>196750</v>
      </c>
      <c r="AB335" s="18">
        <f t="shared" si="105"/>
        <v>592.6204819277109</v>
      </c>
    </row>
    <row r="336" spans="1:28" ht="12.75">
      <c r="A336" s="11">
        <f t="shared" si="91"/>
        <v>3.5999999999999996</v>
      </c>
      <c r="B336" s="11">
        <f t="shared" si="92"/>
        <v>2.52</v>
      </c>
      <c r="C336" s="11">
        <v>0.18</v>
      </c>
      <c r="D336" s="11">
        <v>0.18</v>
      </c>
      <c r="E336" s="11">
        <f t="shared" si="106"/>
        <v>28.863195087389695</v>
      </c>
      <c r="F336" s="12">
        <f t="shared" si="93"/>
        <v>418.70999999999964</v>
      </c>
      <c r="G336" s="12">
        <f t="shared" si="94"/>
        <v>555.2999999999997</v>
      </c>
      <c r="H336" s="11">
        <v>333</v>
      </c>
      <c r="I336" s="13">
        <f t="shared" si="95"/>
        <v>1</v>
      </c>
      <c r="J336" s="11">
        <f>SUM(I$3:I336)</f>
        <v>211</v>
      </c>
      <c r="K336" s="12">
        <f t="shared" si="96"/>
        <v>63.36336336336337</v>
      </c>
      <c r="L336" s="11">
        <f t="shared" si="97"/>
        <v>0.18</v>
      </c>
      <c r="M336" s="11">
        <f t="shared" si="98"/>
        <v>0</v>
      </c>
      <c r="N336" s="11">
        <f>SUM(L$3:L336)</f>
        <v>65.00499999999998</v>
      </c>
      <c r="O336" s="11">
        <f>SUM(M$3:M336)</f>
        <v>-42.24</v>
      </c>
      <c r="P336" s="12">
        <f t="shared" si="107"/>
        <v>1.5389441287878782</v>
      </c>
      <c r="Q336" s="12">
        <f t="shared" si="90"/>
        <v>1112.1145061296156</v>
      </c>
      <c r="R336" s="11">
        <v>0</v>
      </c>
      <c r="S336" s="11">
        <f t="shared" si="99"/>
        <v>0</v>
      </c>
      <c r="T336" s="11">
        <f t="shared" si="100"/>
        <v>0.18</v>
      </c>
      <c r="U336" s="16">
        <v>43019</v>
      </c>
      <c r="V336" s="11">
        <v>255.02</v>
      </c>
      <c r="W336" s="18">
        <f t="shared" si="101"/>
        <v>4.5903599999999996</v>
      </c>
      <c r="X336" s="11">
        <f t="shared" si="102"/>
        <v>4.5</v>
      </c>
      <c r="Y336" s="18">
        <f t="shared" si="103"/>
        <v>225</v>
      </c>
      <c r="Z336" s="18">
        <f t="shared" si="104"/>
        <v>2250</v>
      </c>
      <c r="AA336" s="18">
        <f>SUM(Z$2:Z336)</f>
        <v>199000</v>
      </c>
      <c r="AB336" s="18">
        <f t="shared" si="105"/>
        <v>597.5975975975975</v>
      </c>
    </row>
    <row r="337" spans="1:28" ht="12.75">
      <c r="A337" s="11">
        <f t="shared" si="91"/>
        <v>-2</v>
      </c>
      <c r="B337" s="11">
        <f t="shared" si="92"/>
        <v>-1.4000000000000001</v>
      </c>
      <c r="C337" s="11">
        <v>-0.1</v>
      </c>
      <c r="D337" s="11">
        <v>-0.1</v>
      </c>
      <c r="E337" s="11">
        <f t="shared" si="106"/>
        <v>28.763195087389693</v>
      </c>
      <c r="F337" s="12">
        <f t="shared" si="93"/>
        <v>417.30999999999966</v>
      </c>
      <c r="G337" s="12">
        <f t="shared" si="94"/>
        <v>553.2999999999997</v>
      </c>
      <c r="H337" s="11">
        <v>334</v>
      </c>
      <c r="I337" s="13">
        <f t="shared" si="95"/>
        <v>0</v>
      </c>
      <c r="J337" s="11">
        <f>SUM(I$3:I337)</f>
        <v>211</v>
      </c>
      <c r="K337" s="12">
        <f t="shared" si="96"/>
        <v>63.17365269461078</v>
      </c>
      <c r="L337" s="11">
        <f t="shared" si="97"/>
        <v>0</v>
      </c>
      <c r="M337" s="11">
        <f t="shared" si="98"/>
        <v>-0.1</v>
      </c>
      <c r="N337" s="11">
        <f>SUM(L$3:L337)</f>
        <v>65.00499999999998</v>
      </c>
      <c r="O337" s="11">
        <f>SUM(M$3:M337)</f>
        <v>-42.34</v>
      </c>
      <c r="P337" s="12">
        <f t="shared" si="107"/>
        <v>1.5353094000944727</v>
      </c>
      <c r="Q337" s="12">
        <f t="shared" si="90"/>
        <v>1030.013567711077</v>
      </c>
      <c r="R337" s="11">
        <v>0</v>
      </c>
      <c r="S337" s="11">
        <f t="shared" si="99"/>
        <v>0</v>
      </c>
      <c r="T337" s="11">
        <f t="shared" si="100"/>
        <v>-0.1</v>
      </c>
      <c r="U337" s="16">
        <v>43021</v>
      </c>
      <c r="V337" s="11">
        <v>254.95</v>
      </c>
      <c r="W337" s="18">
        <f t="shared" si="101"/>
        <v>-2.5495</v>
      </c>
      <c r="X337" s="11">
        <f t="shared" si="102"/>
        <v>-2.5</v>
      </c>
      <c r="Y337" s="18">
        <f t="shared" si="103"/>
        <v>-125</v>
      </c>
      <c r="Z337" s="18">
        <f t="shared" si="104"/>
        <v>-1250</v>
      </c>
      <c r="AA337" s="18">
        <f>SUM(Z$2:Z337)</f>
        <v>197750</v>
      </c>
      <c r="AB337" s="18">
        <f t="shared" si="105"/>
        <v>592.065868263473</v>
      </c>
    </row>
    <row r="338" spans="1:28" ht="12.75">
      <c r="A338" s="11">
        <f t="shared" si="91"/>
        <v>1</v>
      </c>
      <c r="B338" s="11">
        <f t="shared" si="92"/>
        <v>0.7000000000000001</v>
      </c>
      <c r="C338" s="11">
        <v>0.05</v>
      </c>
      <c r="D338" s="11">
        <v>0.02</v>
      </c>
      <c r="E338" s="11">
        <f t="shared" si="106"/>
        <v>28.783195087389693</v>
      </c>
      <c r="F338" s="12">
        <f t="shared" si="93"/>
        <v>418.00999999999965</v>
      </c>
      <c r="G338" s="12">
        <f t="shared" si="94"/>
        <v>554.2999999999997</v>
      </c>
      <c r="H338" s="11">
        <v>335</v>
      </c>
      <c r="I338" s="13">
        <f t="shared" si="95"/>
        <v>1</v>
      </c>
      <c r="J338" s="11">
        <f>SUM(I$3:I338)</f>
        <v>212</v>
      </c>
      <c r="K338" s="12">
        <f t="shared" si="96"/>
        <v>63.28358208955224</v>
      </c>
      <c r="L338" s="11">
        <f t="shared" si="97"/>
        <v>0.05</v>
      </c>
      <c r="M338" s="11">
        <f t="shared" si="98"/>
        <v>0</v>
      </c>
      <c r="N338" s="11">
        <f>SUM(L$3:L338)</f>
        <v>65.05499999999998</v>
      </c>
      <c r="O338" s="11">
        <f>SUM(M$3:M338)</f>
        <v>-42.34</v>
      </c>
      <c r="P338" s="12">
        <f t="shared" si="107"/>
        <v>1.536490316485592</v>
      </c>
      <c r="Q338" s="12">
        <f t="shared" si="90"/>
        <v>1119.8993076725228</v>
      </c>
      <c r="R338" s="11">
        <v>0</v>
      </c>
      <c r="S338" s="11">
        <f t="shared" si="99"/>
        <v>0</v>
      </c>
      <c r="T338" s="11">
        <f t="shared" si="100"/>
        <v>0.05</v>
      </c>
      <c r="U338" s="16">
        <v>43024</v>
      </c>
      <c r="V338" s="11">
        <v>255.29</v>
      </c>
      <c r="W338" s="18">
        <f t="shared" si="101"/>
        <v>1.2764499999999999</v>
      </c>
      <c r="X338" s="11">
        <f t="shared" si="102"/>
        <v>1.25</v>
      </c>
      <c r="Y338" s="18">
        <f t="shared" si="103"/>
        <v>62.5</v>
      </c>
      <c r="Z338" s="18">
        <f t="shared" si="104"/>
        <v>625</v>
      </c>
      <c r="AA338" s="18">
        <f>SUM(Z$2:Z338)</f>
        <v>198375</v>
      </c>
      <c r="AB338" s="18">
        <f t="shared" si="105"/>
        <v>592.1641791044776</v>
      </c>
    </row>
    <row r="339" spans="1:28" ht="12.75">
      <c r="A339" s="11">
        <f t="shared" si="91"/>
        <v>7.6</v>
      </c>
      <c r="B339" s="11">
        <f t="shared" si="92"/>
        <v>5.32</v>
      </c>
      <c r="C339" s="11">
        <v>0.38</v>
      </c>
      <c r="D339" s="11">
        <v>0.35</v>
      </c>
      <c r="E339" s="11">
        <f t="shared" si="106"/>
        <v>29.133195087389694</v>
      </c>
      <c r="F339" s="12">
        <f t="shared" si="93"/>
        <v>423.32999999999964</v>
      </c>
      <c r="G339" s="12">
        <f t="shared" si="94"/>
        <v>561.8999999999997</v>
      </c>
      <c r="H339" s="11">
        <v>336</v>
      </c>
      <c r="I339" s="13">
        <f t="shared" si="95"/>
        <v>1</v>
      </c>
      <c r="J339" s="11">
        <f>SUM(I$3:I339)</f>
        <v>213</v>
      </c>
      <c r="K339" s="12">
        <f t="shared" si="96"/>
        <v>63.39285714285714</v>
      </c>
      <c r="L339" s="11">
        <f t="shared" si="97"/>
        <v>0.38</v>
      </c>
      <c r="M339" s="11">
        <f t="shared" si="98"/>
        <v>0</v>
      </c>
      <c r="N339" s="11">
        <f>SUM(L$3:L339)</f>
        <v>65.43499999999997</v>
      </c>
      <c r="O339" s="11">
        <f>SUM(M$3:M339)</f>
        <v>-42.34</v>
      </c>
      <c r="P339" s="12">
        <f t="shared" si="107"/>
        <v>1.5454652810581004</v>
      </c>
      <c r="Q339" s="12">
        <f t="shared" si="90"/>
        <v>1084.8102895133063</v>
      </c>
      <c r="R339" s="11">
        <v>0</v>
      </c>
      <c r="S339" s="11">
        <f t="shared" si="99"/>
        <v>0</v>
      </c>
      <c r="T339" s="11">
        <f t="shared" si="100"/>
        <v>0.38</v>
      </c>
      <c r="U339" s="16">
        <v>43026</v>
      </c>
      <c r="V339" s="11">
        <v>255.72</v>
      </c>
      <c r="W339" s="18">
        <f t="shared" si="101"/>
        <v>9.717360000000001</v>
      </c>
      <c r="X339" s="11">
        <f t="shared" si="102"/>
        <v>9.75</v>
      </c>
      <c r="Y339" s="18">
        <f t="shared" si="103"/>
        <v>487.5</v>
      </c>
      <c r="Z339" s="18">
        <f t="shared" si="104"/>
        <v>4875</v>
      </c>
      <c r="AA339" s="18">
        <f>SUM(Z$2:Z339)</f>
        <v>203250</v>
      </c>
      <c r="AB339" s="18">
        <f t="shared" si="105"/>
        <v>604.9107142857143</v>
      </c>
    </row>
    <row r="340" spans="1:28" ht="12.75">
      <c r="A340" s="11">
        <f t="shared" si="91"/>
        <v>3</v>
      </c>
      <c r="B340" s="11">
        <f t="shared" si="92"/>
        <v>2.1</v>
      </c>
      <c r="C340" s="11">
        <v>0.15</v>
      </c>
      <c r="D340" s="11">
        <v>0.17</v>
      </c>
      <c r="E340" s="11">
        <f t="shared" si="106"/>
        <v>29.303195087389696</v>
      </c>
      <c r="F340" s="12">
        <f t="shared" si="93"/>
        <v>425.42999999999967</v>
      </c>
      <c r="G340" s="12">
        <f t="shared" si="94"/>
        <v>564.8999999999997</v>
      </c>
      <c r="H340" s="11">
        <v>337</v>
      </c>
      <c r="I340" s="13">
        <f t="shared" si="95"/>
        <v>1</v>
      </c>
      <c r="J340" s="11">
        <f>SUM(I$3:I340)</f>
        <v>214</v>
      </c>
      <c r="K340" s="12">
        <f t="shared" si="96"/>
        <v>63.50148367952523</v>
      </c>
      <c r="L340" s="11">
        <f t="shared" si="97"/>
        <v>0.15</v>
      </c>
      <c r="M340" s="11">
        <f t="shared" si="98"/>
        <v>0</v>
      </c>
      <c r="N340" s="11">
        <f>SUM(L$3:L340)</f>
        <v>65.58499999999998</v>
      </c>
      <c r="O340" s="11">
        <f>SUM(M$3:M340)</f>
        <v>-42.34</v>
      </c>
      <c r="P340" s="12">
        <f t="shared" si="107"/>
        <v>1.549008030231459</v>
      </c>
      <c r="Q340" s="12">
        <f t="shared" si="90"/>
        <v>1143.4171931336457</v>
      </c>
      <c r="R340" s="11">
        <v>0</v>
      </c>
      <c r="S340" s="11">
        <f t="shared" si="99"/>
        <v>0</v>
      </c>
      <c r="T340" s="11">
        <f t="shared" si="100"/>
        <v>0.15</v>
      </c>
      <c r="U340" s="16">
        <v>43028</v>
      </c>
      <c r="V340" s="11">
        <v>256.72</v>
      </c>
      <c r="W340" s="18">
        <f t="shared" si="101"/>
        <v>3.8508000000000004</v>
      </c>
      <c r="X340" s="11">
        <f t="shared" si="102"/>
        <v>3.75</v>
      </c>
      <c r="Y340" s="18">
        <f t="shared" si="103"/>
        <v>187.5</v>
      </c>
      <c r="Z340" s="18">
        <f t="shared" si="104"/>
        <v>1875</v>
      </c>
      <c r="AA340" s="18">
        <f>SUM(Z$2:Z340)</f>
        <v>205125</v>
      </c>
      <c r="AB340" s="18">
        <f t="shared" si="105"/>
        <v>608.6795252225519</v>
      </c>
    </row>
    <row r="341" spans="1:28" ht="12.75">
      <c r="A341" s="11">
        <f t="shared" si="91"/>
        <v>-1.2</v>
      </c>
      <c r="B341" s="11">
        <f t="shared" si="92"/>
        <v>-0.84</v>
      </c>
      <c r="C341" s="11">
        <v>-0.06</v>
      </c>
      <c r="D341" s="11">
        <v>-0.06</v>
      </c>
      <c r="E341" s="11">
        <f t="shared" si="106"/>
        <v>29.243195087389697</v>
      </c>
      <c r="F341" s="12">
        <f t="shared" si="93"/>
        <v>424.5899999999997</v>
      </c>
      <c r="G341" s="12">
        <f t="shared" si="94"/>
        <v>563.6999999999997</v>
      </c>
      <c r="H341" s="11">
        <v>338</v>
      </c>
      <c r="I341" s="13">
        <f t="shared" si="95"/>
        <v>0</v>
      </c>
      <c r="J341" s="11">
        <f>SUM(I$3:I341)</f>
        <v>214</v>
      </c>
      <c r="K341" s="12">
        <f t="shared" si="96"/>
        <v>63.31360946745562</v>
      </c>
      <c r="L341" s="11">
        <f t="shared" si="97"/>
        <v>0</v>
      </c>
      <c r="M341" s="11">
        <f t="shared" si="98"/>
        <v>-0.06</v>
      </c>
      <c r="N341" s="11">
        <f>SUM(L$3:L341)</f>
        <v>65.58499999999998</v>
      </c>
      <c r="O341" s="11">
        <f>SUM(M$3:M341)</f>
        <v>-42.400000000000006</v>
      </c>
      <c r="P341" s="12">
        <f t="shared" si="107"/>
        <v>1.5468160377358484</v>
      </c>
      <c r="Q341" s="12">
        <f t="shared" si="90"/>
        <v>1075.6978830813946</v>
      </c>
      <c r="R341" s="11">
        <v>0</v>
      </c>
      <c r="S341" s="11">
        <f t="shared" si="99"/>
        <v>0</v>
      </c>
      <c r="T341" s="11">
        <f t="shared" si="100"/>
        <v>-0.06</v>
      </c>
      <c r="U341" s="16">
        <v>43045</v>
      </c>
      <c r="V341" s="11">
        <v>258.85</v>
      </c>
      <c r="W341" s="18">
        <f t="shared" si="101"/>
        <v>-1.5531</v>
      </c>
      <c r="X341" s="11">
        <f t="shared" si="102"/>
        <v>-1.5</v>
      </c>
      <c r="Y341" s="18">
        <f t="shared" si="103"/>
        <v>-75</v>
      </c>
      <c r="Z341" s="18">
        <f t="shared" si="104"/>
        <v>-750</v>
      </c>
      <c r="AA341" s="18">
        <f>SUM(Z$2:Z341)</f>
        <v>204375</v>
      </c>
      <c r="AB341" s="18">
        <f t="shared" si="105"/>
        <v>604.6597633136095</v>
      </c>
    </row>
    <row r="342" spans="1:28" ht="12.75">
      <c r="A342" s="11">
        <f t="shared" si="91"/>
        <v>3</v>
      </c>
      <c r="B342" s="11">
        <f t="shared" si="92"/>
        <v>2.1</v>
      </c>
      <c r="C342" s="11">
        <v>0.15</v>
      </c>
      <c r="D342" s="11">
        <v>0.16</v>
      </c>
      <c r="E342" s="11">
        <f t="shared" si="106"/>
        <v>29.403195087389697</v>
      </c>
      <c r="F342" s="12">
        <f t="shared" si="93"/>
        <v>426.6899999999997</v>
      </c>
      <c r="G342" s="12">
        <f t="shared" si="94"/>
        <v>566.6999999999997</v>
      </c>
      <c r="H342" s="11">
        <v>339</v>
      </c>
      <c r="I342" s="13">
        <f t="shared" si="95"/>
        <v>1</v>
      </c>
      <c r="J342" s="11">
        <f>SUM(I$3:I342)</f>
        <v>215</v>
      </c>
      <c r="K342" s="12">
        <f t="shared" si="96"/>
        <v>63.421828908554566</v>
      </c>
      <c r="L342" s="11">
        <f t="shared" si="97"/>
        <v>0.15</v>
      </c>
      <c r="M342" s="11">
        <f t="shared" si="98"/>
        <v>0</v>
      </c>
      <c r="N342" s="11">
        <f>SUM(L$3:L342)</f>
        <v>65.73499999999999</v>
      </c>
      <c r="O342" s="11">
        <f>SUM(M$3:M342)</f>
        <v>-42.400000000000006</v>
      </c>
      <c r="P342" s="12">
        <f t="shared" si="107"/>
        <v>1.5503537735849051</v>
      </c>
      <c r="Q342" s="12">
        <f t="shared" si="90"/>
        <v>1167.428954189452</v>
      </c>
      <c r="R342" s="11">
        <v>0</v>
      </c>
      <c r="S342" s="11">
        <f t="shared" si="99"/>
        <v>0</v>
      </c>
      <c r="T342" s="11">
        <f t="shared" si="100"/>
        <v>0.15</v>
      </c>
      <c r="U342" s="16">
        <v>43055</v>
      </c>
      <c r="V342" s="11">
        <v>258.62</v>
      </c>
      <c r="W342" s="18">
        <f t="shared" si="101"/>
        <v>3.8793</v>
      </c>
      <c r="X342" s="11">
        <f t="shared" si="102"/>
        <v>4</v>
      </c>
      <c r="Y342" s="18">
        <f t="shared" si="103"/>
        <v>200</v>
      </c>
      <c r="Z342" s="18">
        <f t="shared" si="104"/>
        <v>2000</v>
      </c>
      <c r="AA342" s="18">
        <f>SUM(Z$2:Z342)</f>
        <v>206375</v>
      </c>
      <c r="AB342" s="18">
        <f t="shared" si="105"/>
        <v>608.7758112094396</v>
      </c>
    </row>
    <row r="343" spans="1:28" ht="12.75">
      <c r="A343" s="11">
        <f t="shared" si="91"/>
        <v>-2</v>
      </c>
      <c r="B343" s="11">
        <f t="shared" si="92"/>
        <v>-1.4000000000000001</v>
      </c>
      <c r="C343" s="11">
        <v>-0.1</v>
      </c>
      <c r="D343" s="11">
        <v>-0.11</v>
      </c>
      <c r="E343" s="11">
        <f t="shared" si="106"/>
        <v>29.293195087389698</v>
      </c>
      <c r="F343" s="12">
        <f t="shared" si="93"/>
        <v>425.28999999999974</v>
      </c>
      <c r="G343" s="12">
        <f t="shared" si="94"/>
        <v>564.6999999999997</v>
      </c>
      <c r="H343" s="11">
        <v>340</v>
      </c>
      <c r="I343" s="13">
        <f t="shared" si="95"/>
        <v>0</v>
      </c>
      <c r="J343" s="11">
        <f>SUM(I$3:I343)</f>
        <v>215</v>
      </c>
      <c r="K343" s="12">
        <f t="shared" si="96"/>
        <v>63.23529411764706</v>
      </c>
      <c r="L343" s="11">
        <f t="shared" si="97"/>
        <v>0</v>
      </c>
      <c r="M343" s="11">
        <f t="shared" si="98"/>
        <v>-0.1</v>
      </c>
      <c r="N343" s="11">
        <f>SUM(L$3:L343)</f>
        <v>65.73499999999999</v>
      </c>
      <c r="O343" s="11">
        <f>SUM(M$3:M343)</f>
        <v>-42.50000000000001</v>
      </c>
      <c r="P343" s="12">
        <f t="shared" si="107"/>
        <v>1.5467058823529405</v>
      </c>
      <c r="Q343" s="12">
        <f t="shared" si="90"/>
        <v>1060.6381127182551</v>
      </c>
      <c r="R343" s="11">
        <v>0</v>
      </c>
      <c r="S343" s="11">
        <f t="shared" si="99"/>
        <v>0</v>
      </c>
      <c r="T343" s="11">
        <f t="shared" si="100"/>
        <v>-0.1</v>
      </c>
      <c r="U343" s="16">
        <v>43080</v>
      </c>
      <c r="V343" s="11">
        <v>266.31</v>
      </c>
      <c r="W343" s="18">
        <f t="shared" si="101"/>
        <v>-2.6631</v>
      </c>
      <c r="X343" s="11">
        <f t="shared" si="102"/>
        <v>-2.75</v>
      </c>
      <c r="Y343" s="18">
        <f t="shared" si="103"/>
        <v>-137.5</v>
      </c>
      <c r="Z343" s="18">
        <f t="shared" si="104"/>
        <v>-1375</v>
      </c>
      <c r="AA343" s="18">
        <f>SUM(Z$2:Z343)</f>
        <v>205000</v>
      </c>
      <c r="AB343" s="18">
        <f t="shared" si="105"/>
        <v>602.9411764705883</v>
      </c>
    </row>
    <row r="344" spans="1:28" ht="12.75">
      <c r="A344" s="11">
        <f t="shared" si="91"/>
        <v>-2.2</v>
      </c>
      <c r="B344" s="11">
        <f t="shared" si="92"/>
        <v>-1.54</v>
      </c>
      <c r="C344" s="11">
        <v>-0.11</v>
      </c>
      <c r="D344" s="11">
        <v>-0.11</v>
      </c>
      <c r="E344" s="11">
        <f t="shared" si="106"/>
        <v>29.1831950873897</v>
      </c>
      <c r="F344" s="12">
        <f t="shared" si="93"/>
        <v>423.7499999999997</v>
      </c>
      <c r="G344" s="12">
        <f t="shared" si="94"/>
        <v>562.4999999999997</v>
      </c>
      <c r="H344" s="11">
        <v>341</v>
      </c>
      <c r="I344" s="13">
        <f t="shared" si="95"/>
        <v>0</v>
      </c>
      <c r="J344" s="11">
        <f>SUM(I$3:I344)</f>
        <v>215</v>
      </c>
      <c r="K344" s="12">
        <f t="shared" si="96"/>
        <v>63.049853372434015</v>
      </c>
      <c r="L344" s="11">
        <f t="shared" si="97"/>
        <v>0</v>
      </c>
      <c r="M344" s="11">
        <f t="shared" si="98"/>
        <v>-0.11</v>
      </c>
      <c r="N344" s="11">
        <f>SUM(L$3:L344)</f>
        <v>65.73499999999999</v>
      </c>
      <c r="O344" s="11">
        <f>SUM(M$3:M344)</f>
        <v>-42.61000000000001</v>
      </c>
      <c r="P344" s="12">
        <f t="shared" si="107"/>
        <v>1.5427129781741369</v>
      </c>
      <c r="Q344" s="12">
        <f t="shared" si="90"/>
        <v>1149.4505482949346</v>
      </c>
      <c r="R344" s="11">
        <v>0</v>
      </c>
      <c r="S344" s="11">
        <f t="shared" si="99"/>
        <v>0</v>
      </c>
      <c r="T344" s="11">
        <f t="shared" si="100"/>
        <v>-0.11</v>
      </c>
      <c r="U344" s="16">
        <v>43081</v>
      </c>
      <c r="V344" s="11">
        <v>266.78</v>
      </c>
      <c r="W344" s="18">
        <f t="shared" si="101"/>
        <v>-2.9345799999999995</v>
      </c>
      <c r="X344" s="11">
        <f t="shared" si="102"/>
        <v>-3</v>
      </c>
      <c r="Y344" s="18">
        <f t="shared" si="103"/>
        <v>-150</v>
      </c>
      <c r="Z344" s="18">
        <f t="shared" si="104"/>
        <v>-1500</v>
      </c>
      <c r="AA344" s="18">
        <f>SUM(Z$2:Z344)</f>
        <v>203500</v>
      </c>
      <c r="AB344" s="18">
        <f t="shared" si="105"/>
        <v>596.7741935483871</v>
      </c>
    </row>
    <row r="345" spans="1:28" ht="12.75">
      <c r="A345" s="11">
        <f t="shared" si="91"/>
        <v>-2.6</v>
      </c>
      <c r="B345" s="11">
        <f t="shared" si="92"/>
        <v>-1.82</v>
      </c>
      <c r="C345" s="11">
        <v>-0.13</v>
      </c>
      <c r="D345" s="11">
        <v>-0.13</v>
      </c>
      <c r="E345" s="11">
        <f t="shared" si="106"/>
        <v>29.0531950873897</v>
      </c>
      <c r="F345" s="12">
        <f t="shared" si="93"/>
        <v>421.9299999999997</v>
      </c>
      <c r="G345" s="12">
        <f t="shared" si="94"/>
        <v>559.8999999999996</v>
      </c>
      <c r="H345" s="11">
        <v>342</v>
      </c>
      <c r="I345" s="13">
        <f t="shared" si="95"/>
        <v>0</v>
      </c>
      <c r="J345" s="11">
        <f>SUM(I$3:I345)</f>
        <v>215</v>
      </c>
      <c r="K345" s="12">
        <f t="shared" si="96"/>
        <v>62.86549707602339</v>
      </c>
      <c r="L345" s="11">
        <f t="shared" si="97"/>
        <v>0</v>
      </c>
      <c r="M345" s="11">
        <f t="shared" si="98"/>
        <v>-0.13</v>
      </c>
      <c r="N345" s="11">
        <f>SUM(L$3:L345)</f>
        <v>65.73499999999999</v>
      </c>
      <c r="O345" s="11">
        <f>SUM(M$3:M345)</f>
        <v>-42.74000000000001</v>
      </c>
      <c r="P345" s="12">
        <f t="shared" si="107"/>
        <v>1.5380205896116044</v>
      </c>
      <c r="Q345" s="12">
        <f t="shared" si="90"/>
        <v>1041.3344990667829</v>
      </c>
      <c r="R345" s="11">
        <v>0</v>
      </c>
      <c r="S345" s="11">
        <f t="shared" si="99"/>
        <v>0</v>
      </c>
      <c r="T345" s="11">
        <f t="shared" si="100"/>
        <v>-0.13</v>
      </c>
      <c r="U345" s="16">
        <v>43082</v>
      </c>
      <c r="V345" s="11">
        <v>266.75</v>
      </c>
      <c r="W345" s="18">
        <f t="shared" si="101"/>
        <v>-3.4677500000000006</v>
      </c>
      <c r="X345" s="11">
        <f t="shared" si="102"/>
        <v>-3.5</v>
      </c>
      <c r="Y345" s="18">
        <f t="shared" si="103"/>
        <v>-175</v>
      </c>
      <c r="Z345" s="18">
        <f t="shared" si="104"/>
        <v>-1750</v>
      </c>
      <c r="AA345" s="18">
        <f>SUM(Z$2:Z345)</f>
        <v>201750</v>
      </c>
      <c r="AB345" s="18">
        <f t="shared" si="105"/>
        <v>589.9122807017544</v>
      </c>
    </row>
    <row r="346" spans="1:28" ht="12.75">
      <c r="A346" s="11">
        <f t="shared" si="91"/>
        <v>4.2</v>
      </c>
      <c r="B346" s="11">
        <f t="shared" si="92"/>
        <v>2.94</v>
      </c>
      <c r="C346" s="11">
        <v>0.21</v>
      </c>
      <c r="D346" s="11">
        <v>0.21</v>
      </c>
      <c r="E346" s="11">
        <f t="shared" si="106"/>
        <v>29.2631950873897</v>
      </c>
      <c r="F346" s="12">
        <f t="shared" si="93"/>
        <v>424.8699999999997</v>
      </c>
      <c r="G346" s="12">
        <f t="shared" si="94"/>
        <v>564.0999999999997</v>
      </c>
      <c r="H346" s="11">
        <v>343</v>
      </c>
      <c r="I346" s="13">
        <f t="shared" si="95"/>
        <v>1</v>
      </c>
      <c r="J346" s="11">
        <f>SUM(I$3:I346)</f>
        <v>216</v>
      </c>
      <c r="K346" s="12">
        <f t="shared" si="96"/>
        <v>62.973760932944614</v>
      </c>
      <c r="L346" s="11">
        <f t="shared" si="97"/>
        <v>0.21</v>
      </c>
      <c r="M346" s="11">
        <f t="shared" si="98"/>
        <v>0</v>
      </c>
      <c r="N346" s="11">
        <f>SUM(L$3:L346)</f>
        <v>65.94499999999998</v>
      </c>
      <c r="O346" s="11">
        <f>SUM(M$3:M346)</f>
        <v>-42.74000000000001</v>
      </c>
      <c r="P346" s="12">
        <f t="shared" si="107"/>
        <v>1.5429340196537193</v>
      </c>
      <c r="Q346" s="12">
        <f t="shared" si="90"/>
        <v>1183.2443944148058</v>
      </c>
      <c r="R346" s="11">
        <v>1</v>
      </c>
      <c r="S346" s="11">
        <f t="shared" si="99"/>
        <v>0.21</v>
      </c>
      <c r="T346" s="11">
        <f t="shared" si="100"/>
        <v>0</v>
      </c>
      <c r="U346" s="16">
        <v>43096</v>
      </c>
      <c r="V346" s="11">
        <v>267.32</v>
      </c>
      <c r="W346" s="18">
        <f t="shared" si="101"/>
        <v>5.61372</v>
      </c>
      <c r="X346" s="11">
        <f t="shared" si="102"/>
        <v>5.5</v>
      </c>
      <c r="Y346" s="18">
        <f t="shared" si="103"/>
        <v>275</v>
      </c>
      <c r="Z346" s="18">
        <f t="shared" si="104"/>
        <v>2750</v>
      </c>
      <c r="AA346" s="18">
        <f>SUM(Z$2:Z346)</f>
        <v>204500</v>
      </c>
      <c r="AB346" s="18">
        <f t="shared" si="105"/>
        <v>596.2099125364432</v>
      </c>
    </row>
    <row r="347" spans="1:28" ht="12.75">
      <c r="A347" s="11">
        <f t="shared" si="91"/>
        <v>11.799999999999999</v>
      </c>
      <c r="B347" s="11">
        <f t="shared" si="92"/>
        <v>8.26</v>
      </c>
      <c r="C347" s="11">
        <v>0.59</v>
      </c>
      <c r="D347" s="11">
        <v>0.37</v>
      </c>
      <c r="E347" s="11">
        <f t="shared" si="106"/>
        <v>29.6331950873897</v>
      </c>
      <c r="F347" s="12">
        <f t="shared" si="93"/>
        <v>433.1299999999997</v>
      </c>
      <c r="G347" s="12">
        <f t="shared" si="94"/>
        <v>575.8999999999996</v>
      </c>
      <c r="H347" s="11">
        <v>344</v>
      </c>
      <c r="I347" s="13">
        <f t="shared" si="95"/>
        <v>1</v>
      </c>
      <c r="J347" s="11">
        <f>SUM(I$3:I347)</f>
        <v>217</v>
      </c>
      <c r="K347" s="12">
        <f t="shared" si="96"/>
        <v>63.08139534883721</v>
      </c>
      <c r="L347" s="11">
        <f t="shared" si="97"/>
        <v>0.59</v>
      </c>
      <c r="M347" s="11">
        <f t="shared" si="98"/>
        <v>0</v>
      </c>
      <c r="N347" s="11">
        <f>SUM(L$3:L347)</f>
        <v>66.53499999999998</v>
      </c>
      <c r="O347" s="11">
        <f>SUM(M$3:M347)</f>
        <v>-42.74000000000001</v>
      </c>
      <c r="P347" s="12">
        <f t="shared" si="107"/>
        <v>1.5567384183434714</v>
      </c>
      <c r="Q347" s="12">
        <f t="shared" si="90"/>
        <v>1127.348728689699</v>
      </c>
      <c r="R347" s="11">
        <v>1</v>
      </c>
      <c r="S347" s="11">
        <f t="shared" si="99"/>
        <v>0.59</v>
      </c>
      <c r="T347" s="11">
        <f t="shared" si="100"/>
        <v>0</v>
      </c>
      <c r="U347" s="16">
        <v>43098</v>
      </c>
      <c r="V347" s="11">
        <v>266.86</v>
      </c>
      <c r="W347" s="18">
        <f t="shared" si="101"/>
        <v>15.74474</v>
      </c>
      <c r="X347" s="11">
        <f t="shared" si="102"/>
        <v>15.75</v>
      </c>
      <c r="Y347" s="18">
        <f t="shared" si="103"/>
        <v>787.5</v>
      </c>
      <c r="Z347" s="18">
        <f t="shared" si="104"/>
        <v>7875</v>
      </c>
      <c r="AA347" s="18">
        <f>SUM(Z$2:Z347)</f>
        <v>212375</v>
      </c>
      <c r="AB347" s="18">
        <f t="shared" si="105"/>
        <v>617.3691860465116</v>
      </c>
    </row>
    <row r="348" spans="1:28" ht="12.75">
      <c r="A348" s="11">
        <f t="shared" si="91"/>
        <v>0.8</v>
      </c>
      <c r="B348" s="11">
        <f t="shared" si="92"/>
        <v>0.56</v>
      </c>
      <c r="C348" s="11">
        <v>0.04</v>
      </c>
      <c r="D348" s="11">
        <v>0.04</v>
      </c>
      <c r="E348" s="11">
        <f t="shared" si="106"/>
        <v>29.6731950873897</v>
      </c>
      <c r="F348" s="12">
        <f t="shared" si="93"/>
        <v>433.6899999999997</v>
      </c>
      <c r="G348" s="12">
        <f t="shared" si="94"/>
        <v>576.6999999999996</v>
      </c>
      <c r="H348" s="11">
        <v>345</v>
      </c>
      <c r="I348" s="13">
        <f t="shared" si="95"/>
        <v>1</v>
      </c>
      <c r="J348" s="11">
        <f>SUM(I$3:I348)</f>
        <v>218</v>
      </c>
      <c r="K348" s="12">
        <f t="shared" si="96"/>
        <v>63.18840579710145</v>
      </c>
      <c r="L348" s="11">
        <f t="shared" si="97"/>
        <v>0.04</v>
      </c>
      <c r="M348" s="11">
        <f t="shared" si="98"/>
        <v>0</v>
      </c>
      <c r="N348" s="11">
        <f>SUM(L$3:L348)</f>
        <v>66.57499999999999</v>
      </c>
      <c r="O348" s="11">
        <f>SUM(M$3:M348)</f>
        <v>-42.74000000000001</v>
      </c>
      <c r="P348" s="12">
        <f t="shared" si="107"/>
        <v>1.557674309780065</v>
      </c>
      <c r="Q348" s="12">
        <f aca="true" t="shared" si="108" ref="Q348:Q379">Q346*(1+14*C348/100)</f>
        <v>1189.8705630235288</v>
      </c>
      <c r="R348" s="11">
        <v>0</v>
      </c>
      <c r="S348" s="11">
        <f t="shared" si="99"/>
        <v>0</v>
      </c>
      <c r="T348" s="11">
        <f t="shared" si="100"/>
        <v>0.04</v>
      </c>
      <c r="U348" s="16">
        <v>43105</v>
      </c>
      <c r="V348" s="11">
        <v>273.42</v>
      </c>
      <c r="W348" s="18">
        <f t="shared" si="101"/>
        <v>1.0936800000000002</v>
      </c>
      <c r="X348" s="11">
        <f t="shared" si="102"/>
        <v>1</v>
      </c>
      <c r="Y348" s="18">
        <f t="shared" si="103"/>
        <v>50</v>
      </c>
      <c r="Z348" s="18">
        <f t="shared" si="104"/>
        <v>500</v>
      </c>
      <c r="AA348" s="18">
        <f>SUM(Z$2:Z348)</f>
        <v>212875</v>
      </c>
      <c r="AB348" s="18">
        <f t="shared" si="105"/>
        <v>617.0289855072464</v>
      </c>
    </row>
    <row r="349" spans="1:28" ht="12.75">
      <c r="A349" s="11">
        <f t="shared" si="91"/>
        <v>6.000000000000001</v>
      </c>
      <c r="B349" s="11">
        <f t="shared" si="92"/>
        <v>4.200000000000001</v>
      </c>
      <c r="C349" s="11">
        <v>0.30000000000000004</v>
      </c>
      <c r="D349" s="11">
        <v>0.30000000000000004</v>
      </c>
      <c r="E349" s="11">
        <f t="shared" si="106"/>
        <v>29.9731950873897</v>
      </c>
      <c r="F349" s="12">
        <f t="shared" si="93"/>
        <v>437.8899999999997</v>
      </c>
      <c r="G349" s="12">
        <f t="shared" si="94"/>
        <v>582.6999999999996</v>
      </c>
      <c r="H349" s="11">
        <v>346</v>
      </c>
      <c r="I349" s="13">
        <f t="shared" si="95"/>
        <v>1</v>
      </c>
      <c r="J349" s="11">
        <f>SUM(I$3:I349)</f>
        <v>219</v>
      </c>
      <c r="K349" s="12">
        <f t="shared" si="96"/>
        <v>63.29479768786127</v>
      </c>
      <c r="L349" s="11">
        <f t="shared" si="97"/>
        <v>0.30000000000000004</v>
      </c>
      <c r="M349" s="11">
        <f t="shared" si="98"/>
        <v>0</v>
      </c>
      <c r="N349" s="11">
        <f>SUM(L$3:L349)</f>
        <v>66.87499999999999</v>
      </c>
      <c r="O349" s="11">
        <f>SUM(M$3:M349)</f>
        <v>-42.74000000000001</v>
      </c>
      <c r="P349" s="12">
        <f t="shared" si="107"/>
        <v>1.564693495554515</v>
      </c>
      <c r="Q349" s="12">
        <f t="shared" si="108"/>
        <v>1174.6973752946665</v>
      </c>
      <c r="R349" s="11">
        <v>0</v>
      </c>
      <c r="S349" s="11">
        <f t="shared" si="99"/>
        <v>0</v>
      </c>
      <c r="T349" s="11">
        <f t="shared" si="100"/>
        <v>0.30000000000000004</v>
      </c>
      <c r="U349" s="16">
        <v>43109</v>
      </c>
      <c r="V349" s="11">
        <v>274.54</v>
      </c>
      <c r="W349" s="18">
        <f t="shared" si="101"/>
        <v>8.236200000000002</v>
      </c>
      <c r="X349" s="11">
        <f t="shared" si="102"/>
        <v>8.25</v>
      </c>
      <c r="Y349" s="18">
        <f t="shared" si="103"/>
        <v>412.5</v>
      </c>
      <c r="Z349" s="18">
        <f t="shared" si="104"/>
        <v>4125</v>
      </c>
      <c r="AA349" s="18">
        <f>SUM(Z$2:Z349)</f>
        <v>217000</v>
      </c>
      <c r="AB349" s="18">
        <f t="shared" si="105"/>
        <v>627.1676300578034</v>
      </c>
    </row>
    <row r="350" spans="1:28" ht="12.75">
      <c r="A350" s="11">
        <f t="shared" si="91"/>
        <v>1.7999999999999998</v>
      </c>
      <c r="B350" s="11">
        <f t="shared" si="92"/>
        <v>1.26</v>
      </c>
      <c r="C350" s="11">
        <v>0.09</v>
      </c>
      <c r="D350" s="11">
        <v>0.09</v>
      </c>
      <c r="E350" s="11">
        <f t="shared" si="106"/>
        <v>30.0631950873897</v>
      </c>
      <c r="F350" s="12">
        <f t="shared" si="93"/>
        <v>439.1499999999997</v>
      </c>
      <c r="G350" s="12">
        <f t="shared" si="94"/>
        <v>584.4999999999995</v>
      </c>
      <c r="H350" s="11">
        <v>347</v>
      </c>
      <c r="I350" s="13">
        <f t="shared" si="95"/>
        <v>1</v>
      </c>
      <c r="J350" s="11">
        <f>SUM(I$3:I350)</f>
        <v>220</v>
      </c>
      <c r="K350" s="12">
        <f t="shared" si="96"/>
        <v>63.40057636887608</v>
      </c>
      <c r="L350" s="11">
        <f t="shared" si="97"/>
        <v>0.09</v>
      </c>
      <c r="M350" s="11">
        <f t="shared" si="98"/>
        <v>0</v>
      </c>
      <c r="N350" s="11">
        <f>SUM(L$3:L350)</f>
        <v>66.96499999999999</v>
      </c>
      <c r="O350" s="11">
        <f>SUM(M$3:M350)</f>
        <v>-42.74000000000001</v>
      </c>
      <c r="P350" s="12">
        <f t="shared" si="107"/>
        <v>1.56679925128685</v>
      </c>
      <c r="Q350" s="12">
        <f t="shared" si="108"/>
        <v>1204.8629321176252</v>
      </c>
      <c r="R350" s="11">
        <v>0</v>
      </c>
      <c r="S350" s="11">
        <f t="shared" si="99"/>
        <v>0</v>
      </c>
      <c r="T350" s="11">
        <f t="shared" si="100"/>
        <v>0.09</v>
      </c>
      <c r="U350" s="16">
        <v>43119</v>
      </c>
      <c r="V350" s="11">
        <v>280.41</v>
      </c>
      <c r="W350" s="18">
        <f t="shared" si="101"/>
        <v>2.52369</v>
      </c>
      <c r="X350" s="11">
        <f t="shared" si="102"/>
        <v>2.5</v>
      </c>
      <c r="Y350" s="18">
        <f t="shared" si="103"/>
        <v>125</v>
      </c>
      <c r="Z350" s="18">
        <f t="shared" si="104"/>
        <v>1250</v>
      </c>
      <c r="AA350" s="18">
        <f>SUM(Z$2:Z350)</f>
        <v>218250</v>
      </c>
      <c r="AB350" s="18">
        <f t="shared" si="105"/>
        <v>628.9625360230548</v>
      </c>
    </row>
    <row r="351" spans="1:28" ht="12.75">
      <c r="A351" s="11">
        <f t="shared" si="91"/>
        <v>7</v>
      </c>
      <c r="B351" s="11">
        <f t="shared" si="92"/>
        <v>4.8999999999999995</v>
      </c>
      <c r="C351" s="11">
        <v>0.35</v>
      </c>
      <c r="D351" s="11">
        <v>1.21</v>
      </c>
      <c r="E351" s="11">
        <f t="shared" si="106"/>
        <v>31.273195087389702</v>
      </c>
      <c r="F351" s="12">
        <f t="shared" si="93"/>
        <v>444.04999999999967</v>
      </c>
      <c r="G351" s="12">
        <f t="shared" si="94"/>
        <v>591.4999999999995</v>
      </c>
      <c r="H351" s="11">
        <v>348</v>
      </c>
      <c r="I351" s="13">
        <f t="shared" si="95"/>
        <v>1</v>
      </c>
      <c r="J351" s="11">
        <f>SUM(I$3:I351)</f>
        <v>221</v>
      </c>
      <c r="K351" s="12">
        <f t="shared" si="96"/>
        <v>63.50574712643679</v>
      </c>
      <c r="L351" s="11">
        <f t="shared" si="97"/>
        <v>0.35</v>
      </c>
      <c r="M351" s="11">
        <f t="shared" si="98"/>
        <v>0</v>
      </c>
      <c r="N351" s="11">
        <f>SUM(L$3:L351)</f>
        <v>67.31499999999998</v>
      </c>
      <c r="O351" s="11">
        <f>SUM(M$3:M351)</f>
        <v>-42.74000000000001</v>
      </c>
      <c r="P351" s="12">
        <f t="shared" si="107"/>
        <v>1.5749883013570418</v>
      </c>
      <c r="Q351" s="12">
        <f t="shared" si="108"/>
        <v>1232.2575466841051</v>
      </c>
      <c r="R351" s="11">
        <v>1</v>
      </c>
      <c r="S351" s="11">
        <f t="shared" si="99"/>
        <v>0.35</v>
      </c>
      <c r="T351" s="11">
        <f t="shared" si="100"/>
        <v>0</v>
      </c>
      <c r="U351" s="16">
        <v>43139</v>
      </c>
      <c r="V351" s="11">
        <v>257.63</v>
      </c>
      <c r="W351" s="18">
        <f t="shared" si="101"/>
        <v>9.01705</v>
      </c>
      <c r="X351" s="11">
        <f t="shared" si="102"/>
        <v>9</v>
      </c>
      <c r="Y351" s="18">
        <f t="shared" si="103"/>
        <v>450</v>
      </c>
      <c r="Z351" s="18">
        <f t="shared" si="104"/>
        <v>4500</v>
      </c>
      <c r="AA351" s="18">
        <f>SUM(Z$2:Z351)</f>
        <v>222750</v>
      </c>
      <c r="AB351" s="18">
        <f t="shared" si="105"/>
        <v>640.0862068965517</v>
      </c>
    </row>
    <row r="352" spans="1:28" ht="12.75">
      <c r="A352" s="11">
        <f t="shared" si="91"/>
        <v>-12.2</v>
      </c>
      <c r="B352" s="11">
        <f t="shared" si="92"/>
        <v>-8.54</v>
      </c>
      <c r="C352" s="11">
        <v>-0.61</v>
      </c>
      <c r="D352" s="11">
        <v>-0.48</v>
      </c>
      <c r="E352" s="11">
        <f t="shared" si="106"/>
        <v>30.7931950873897</v>
      </c>
      <c r="F352" s="12">
        <f t="shared" si="93"/>
        <v>435.50999999999965</v>
      </c>
      <c r="G352" s="12">
        <f t="shared" si="94"/>
        <v>579.2999999999995</v>
      </c>
      <c r="H352" s="11">
        <v>349</v>
      </c>
      <c r="I352" s="13">
        <f t="shared" si="95"/>
        <v>0</v>
      </c>
      <c r="J352" s="11">
        <f>SUM(I$3:I352)</f>
        <v>221</v>
      </c>
      <c r="K352" s="12">
        <f t="shared" si="96"/>
        <v>63.323782234957015</v>
      </c>
      <c r="L352" s="11">
        <f t="shared" si="97"/>
        <v>0</v>
      </c>
      <c r="M352" s="11">
        <f t="shared" si="98"/>
        <v>-0.61</v>
      </c>
      <c r="N352" s="11">
        <f>SUM(L$3:L352)</f>
        <v>67.31499999999998</v>
      </c>
      <c r="O352" s="11">
        <f>SUM(M$3:M352)</f>
        <v>-43.35000000000001</v>
      </c>
      <c r="P352" s="12">
        <f t="shared" si="107"/>
        <v>1.552825836216839</v>
      </c>
      <c r="Q352" s="12">
        <f t="shared" si="108"/>
        <v>1101.96763771478</v>
      </c>
      <c r="R352" s="11">
        <v>1</v>
      </c>
      <c r="S352" s="11">
        <f t="shared" si="99"/>
        <v>-0.61</v>
      </c>
      <c r="T352" s="11">
        <f t="shared" si="100"/>
        <v>0</v>
      </c>
      <c r="U352" s="16">
        <v>43161</v>
      </c>
      <c r="V352" s="11">
        <v>269.03</v>
      </c>
      <c r="W352" s="18">
        <f t="shared" si="101"/>
        <v>-16.410829999999997</v>
      </c>
      <c r="X352" s="11">
        <f t="shared" si="102"/>
        <v>-16.5</v>
      </c>
      <c r="Y352" s="18">
        <f t="shared" si="103"/>
        <v>-825</v>
      </c>
      <c r="Z352" s="18">
        <f t="shared" si="104"/>
        <v>-8250</v>
      </c>
      <c r="AA352" s="18">
        <f>SUM(Z$2:Z352)</f>
        <v>214500</v>
      </c>
      <c r="AB352" s="18">
        <f t="shared" si="105"/>
        <v>614.6131805157593</v>
      </c>
    </row>
    <row r="353" spans="1:28" ht="12.75">
      <c r="A353" s="11">
        <f t="shared" si="91"/>
        <v>-2.4</v>
      </c>
      <c r="B353" s="11">
        <f t="shared" si="92"/>
        <v>-1.68</v>
      </c>
      <c r="C353" s="11">
        <v>-0.12</v>
      </c>
      <c r="D353" s="11">
        <v>-0.12</v>
      </c>
      <c r="E353" s="11">
        <f t="shared" si="106"/>
        <v>30.6731950873897</v>
      </c>
      <c r="F353" s="12">
        <f t="shared" si="93"/>
        <v>433.82999999999964</v>
      </c>
      <c r="G353" s="12">
        <f t="shared" si="94"/>
        <v>576.8999999999995</v>
      </c>
      <c r="H353" s="11">
        <v>350</v>
      </c>
      <c r="I353" s="13">
        <f t="shared" si="95"/>
        <v>0</v>
      </c>
      <c r="J353" s="11">
        <f>SUM(I$3:I353)</f>
        <v>221</v>
      </c>
      <c r="K353" s="12">
        <f t="shared" si="96"/>
        <v>63.142857142857146</v>
      </c>
      <c r="L353" s="11">
        <f t="shared" si="97"/>
        <v>0</v>
      </c>
      <c r="M353" s="11">
        <f t="shared" si="98"/>
        <v>-0.12</v>
      </c>
      <c r="N353" s="11">
        <f>SUM(L$3:L353)</f>
        <v>67.31499999999998</v>
      </c>
      <c r="O353" s="11">
        <f>SUM(M$3:M353)</f>
        <v>-43.470000000000006</v>
      </c>
      <c r="P353" s="12">
        <f t="shared" si="107"/>
        <v>1.5485392224522654</v>
      </c>
      <c r="Q353" s="12">
        <f t="shared" si="108"/>
        <v>1211.5556198998122</v>
      </c>
      <c r="R353" s="11">
        <v>0</v>
      </c>
      <c r="S353" s="11">
        <f t="shared" si="99"/>
        <v>0</v>
      </c>
      <c r="T353" s="11">
        <f t="shared" si="100"/>
        <v>-0.12</v>
      </c>
      <c r="U353" s="16">
        <v>43168</v>
      </c>
      <c r="V353" s="11">
        <v>278.87</v>
      </c>
      <c r="W353" s="18">
        <f t="shared" si="101"/>
        <v>-3.34644</v>
      </c>
      <c r="X353" s="11">
        <f t="shared" si="102"/>
        <v>-3.25</v>
      </c>
      <c r="Y353" s="18">
        <f t="shared" si="103"/>
        <v>-162.5</v>
      </c>
      <c r="Z353" s="18">
        <f t="shared" si="104"/>
        <v>-1625</v>
      </c>
      <c r="AA353" s="18">
        <f>SUM(Z$2:Z353)</f>
        <v>212875</v>
      </c>
      <c r="AB353" s="18">
        <f t="shared" si="105"/>
        <v>608.2142857142857</v>
      </c>
    </row>
    <row r="354" spans="1:28" ht="12.75">
      <c r="A354" s="11">
        <f t="shared" si="91"/>
        <v>-4</v>
      </c>
      <c r="B354" s="11">
        <f t="shared" si="92"/>
        <v>-2.8000000000000003</v>
      </c>
      <c r="C354" s="11">
        <v>-0.2</v>
      </c>
      <c r="D354" s="11">
        <v>-0.2</v>
      </c>
      <c r="E354" s="11">
        <f t="shared" si="106"/>
        <v>30.4731950873897</v>
      </c>
      <c r="F354" s="12">
        <f t="shared" si="93"/>
        <v>431.02999999999963</v>
      </c>
      <c r="G354" s="12">
        <f t="shared" si="94"/>
        <v>572.8999999999995</v>
      </c>
      <c r="H354" s="11">
        <v>351</v>
      </c>
      <c r="I354" s="13">
        <f t="shared" si="95"/>
        <v>0</v>
      </c>
      <c r="J354" s="11">
        <f>SUM(I$3:I354)</f>
        <v>221</v>
      </c>
      <c r="K354" s="12">
        <f t="shared" si="96"/>
        <v>62.96296296296296</v>
      </c>
      <c r="L354" s="11">
        <f t="shared" si="97"/>
        <v>0</v>
      </c>
      <c r="M354" s="11">
        <f t="shared" si="98"/>
        <v>-0.2</v>
      </c>
      <c r="N354" s="11">
        <f>SUM(L$3:L354)</f>
        <v>67.31499999999998</v>
      </c>
      <c r="O354" s="11">
        <f>SUM(M$3:M354)</f>
        <v>-43.67000000000001</v>
      </c>
      <c r="P354" s="12">
        <f t="shared" si="107"/>
        <v>1.5414472177696352</v>
      </c>
      <c r="Q354" s="12">
        <f t="shared" si="108"/>
        <v>1071.1125438587662</v>
      </c>
      <c r="R354" s="11">
        <v>1</v>
      </c>
      <c r="S354" s="11">
        <f t="shared" si="99"/>
        <v>-0.2</v>
      </c>
      <c r="T354" s="11">
        <f t="shared" si="100"/>
        <v>0</v>
      </c>
      <c r="U354" s="16">
        <v>43174</v>
      </c>
      <c r="V354" s="11">
        <v>275</v>
      </c>
      <c r="W354" s="18">
        <f t="shared" si="101"/>
        <v>-5.5</v>
      </c>
      <c r="X354" s="11">
        <f t="shared" si="102"/>
        <v>-5.5</v>
      </c>
      <c r="Y354" s="18">
        <f t="shared" si="103"/>
        <v>-275</v>
      </c>
      <c r="Z354" s="18">
        <f t="shared" si="104"/>
        <v>-2750</v>
      </c>
      <c r="AA354" s="18">
        <f>SUM(Z$2:Z354)</f>
        <v>210125</v>
      </c>
      <c r="AB354" s="18">
        <f t="shared" si="105"/>
        <v>598.6467236467237</v>
      </c>
    </row>
    <row r="355" spans="1:28" ht="12.75">
      <c r="A355" s="11">
        <f t="shared" si="91"/>
        <v>-6.2</v>
      </c>
      <c r="B355" s="11">
        <f t="shared" si="92"/>
        <v>-4.34</v>
      </c>
      <c r="C355" s="11">
        <v>-0.31</v>
      </c>
      <c r="D355" s="11">
        <v>-0.30000000000000004</v>
      </c>
      <c r="E355" s="11">
        <f t="shared" si="106"/>
        <v>30.1731950873897</v>
      </c>
      <c r="F355" s="12">
        <f t="shared" si="93"/>
        <v>426.68999999999966</v>
      </c>
      <c r="G355" s="12">
        <f t="shared" si="94"/>
        <v>566.6999999999995</v>
      </c>
      <c r="H355" s="11">
        <v>352</v>
      </c>
      <c r="I355" s="13">
        <f t="shared" si="95"/>
        <v>0</v>
      </c>
      <c r="J355" s="11">
        <f>SUM(I$3:I355)</f>
        <v>221</v>
      </c>
      <c r="K355" s="12">
        <f t="shared" si="96"/>
        <v>62.78409090909091</v>
      </c>
      <c r="L355" s="11">
        <f t="shared" si="97"/>
        <v>0</v>
      </c>
      <c r="M355" s="11">
        <f t="shared" si="98"/>
        <v>-0.31</v>
      </c>
      <c r="N355" s="11">
        <f>SUM(L$3:L355)</f>
        <v>67.31499999999998</v>
      </c>
      <c r="O355" s="11">
        <f>SUM(M$3:M355)</f>
        <v>-43.98000000000001</v>
      </c>
      <c r="P355" s="12">
        <f t="shared" si="107"/>
        <v>1.5305820827648924</v>
      </c>
      <c r="Q355" s="12">
        <f t="shared" si="108"/>
        <v>1158.9741059961605</v>
      </c>
      <c r="R355" s="11">
        <v>1</v>
      </c>
      <c r="S355" s="11">
        <f t="shared" si="99"/>
        <v>-0.31</v>
      </c>
      <c r="T355" s="11">
        <f t="shared" si="100"/>
        <v>0</v>
      </c>
      <c r="U355" s="16">
        <v>43175</v>
      </c>
      <c r="V355" s="11">
        <v>274.2</v>
      </c>
      <c r="W355" s="18">
        <f t="shared" si="101"/>
        <v>-8.5002</v>
      </c>
      <c r="X355" s="11">
        <f t="shared" si="102"/>
        <v>-8.5</v>
      </c>
      <c r="Y355" s="18">
        <f t="shared" si="103"/>
        <v>-425</v>
      </c>
      <c r="Z355" s="18">
        <f t="shared" si="104"/>
        <v>-4250</v>
      </c>
      <c r="AA355" s="18">
        <f>SUM(Z$2:Z355)</f>
        <v>205875</v>
      </c>
      <c r="AB355" s="18">
        <f t="shared" si="105"/>
        <v>584.8721590909091</v>
      </c>
    </row>
    <row r="356" spans="1:28" ht="12.75">
      <c r="A356" s="11">
        <f t="shared" si="91"/>
        <v>-3.8</v>
      </c>
      <c r="B356" s="11">
        <f t="shared" si="92"/>
        <v>-2.66</v>
      </c>
      <c r="C356" s="11">
        <v>-0.19</v>
      </c>
      <c r="D356" s="11">
        <v>-0.19</v>
      </c>
      <c r="E356" s="11">
        <f t="shared" si="106"/>
        <v>29.9831950873897</v>
      </c>
      <c r="F356" s="12">
        <f t="shared" si="93"/>
        <v>424.02999999999963</v>
      </c>
      <c r="G356" s="12">
        <f t="shared" si="94"/>
        <v>562.8999999999995</v>
      </c>
      <c r="H356" s="11">
        <v>353</v>
      </c>
      <c r="I356" s="13">
        <f t="shared" si="95"/>
        <v>0</v>
      </c>
      <c r="J356" s="11">
        <f>SUM(I$3:I356)</f>
        <v>221</v>
      </c>
      <c r="K356" s="12">
        <f t="shared" si="96"/>
        <v>62.606232294617556</v>
      </c>
      <c r="L356" s="11">
        <f t="shared" si="97"/>
        <v>0</v>
      </c>
      <c r="M356" s="11">
        <f t="shared" si="98"/>
        <v>-0.19</v>
      </c>
      <c r="N356" s="11">
        <f>SUM(L$3:L356)</f>
        <v>67.31499999999998</v>
      </c>
      <c r="O356" s="11">
        <f>SUM(M$3:M356)</f>
        <v>-44.17000000000001</v>
      </c>
      <c r="P356" s="12">
        <f t="shared" si="107"/>
        <v>1.5239981888159377</v>
      </c>
      <c r="Q356" s="12">
        <f t="shared" si="108"/>
        <v>1042.620950192123</v>
      </c>
      <c r="R356" s="11">
        <v>0</v>
      </c>
      <c r="S356" s="11">
        <f t="shared" si="99"/>
        <v>0</v>
      </c>
      <c r="T356" s="11">
        <f t="shared" si="100"/>
        <v>-0.19</v>
      </c>
      <c r="U356" s="16">
        <v>43207</v>
      </c>
      <c r="V356" s="11">
        <v>268.96</v>
      </c>
      <c r="W356" s="18">
        <f t="shared" si="101"/>
        <v>-5.110239999999999</v>
      </c>
      <c r="X356" s="11">
        <f t="shared" si="102"/>
        <v>-5</v>
      </c>
      <c r="Y356" s="18">
        <f t="shared" si="103"/>
        <v>-250</v>
      </c>
      <c r="Z356" s="18">
        <f t="shared" si="104"/>
        <v>-2500</v>
      </c>
      <c r="AA356" s="18">
        <f>SUM(Z$2:Z356)</f>
        <v>203375</v>
      </c>
      <c r="AB356" s="18">
        <f t="shared" si="105"/>
        <v>576.1331444759206</v>
      </c>
    </row>
    <row r="357" spans="1:28" ht="12.75">
      <c r="A357" s="11">
        <f t="shared" si="91"/>
        <v>5.4</v>
      </c>
      <c r="B357" s="11">
        <f t="shared" si="92"/>
        <v>3.7800000000000002</v>
      </c>
      <c r="C357" s="11">
        <v>0.27</v>
      </c>
      <c r="D357" s="11">
        <v>0.27</v>
      </c>
      <c r="E357" s="11">
        <f t="shared" si="106"/>
        <v>30.2531950873897</v>
      </c>
      <c r="F357" s="12">
        <f t="shared" si="93"/>
        <v>427.8099999999996</v>
      </c>
      <c r="G357" s="12">
        <f t="shared" si="94"/>
        <v>568.2999999999995</v>
      </c>
      <c r="H357" s="11">
        <v>354</v>
      </c>
      <c r="I357" s="13">
        <f t="shared" si="95"/>
        <v>1</v>
      </c>
      <c r="J357" s="11">
        <f>SUM(I$3:I357)</f>
        <v>222</v>
      </c>
      <c r="K357" s="12">
        <f t="shared" si="96"/>
        <v>62.71186440677966</v>
      </c>
      <c r="L357" s="11">
        <f t="shared" si="97"/>
        <v>0.27</v>
      </c>
      <c r="M357" s="11">
        <f t="shared" si="98"/>
        <v>0</v>
      </c>
      <c r="N357" s="11">
        <f>SUM(L$3:L357)</f>
        <v>67.58499999999998</v>
      </c>
      <c r="O357" s="11">
        <f>SUM(M$3:M357)</f>
        <v>-44.17000000000001</v>
      </c>
      <c r="P357" s="12">
        <f t="shared" si="107"/>
        <v>1.530110935023771</v>
      </c>
      <c r="Q357" s="12">
        <f t="shared" si="108"/>
        <v>1202.7833272028154</v>
      </c>
      <c r="R357" s="11">
        <v>0</v>
      </c>
      <c r="S357" s="11">
        <f t="shared" si="99"/>
        <v>0</v>
      </c>
      <c r="T357" s="11">
        <f t="shared" si="100"/>
        <v>0.27</v>
      </c>
      <c r="U357" s="16">
        <v>43208</v>
      </c>
      <c r="V357" s="11">
        <v>269.18</v>
      </c>
      <c r="W357" s="18">
        <f t="shared" si="101"/>
        <v>7.267860000000001</v>
      </c>
      <c r="X357" s="11">
        <f t="shared" si="102"/>
        <v>7.25</v>
      </c>
      <c r="Y357" s="18">
        <f t="shared" si="103"/>
        <v>362.5</v>
      </c>
      <c r="Z357" s="18">
        <f t="shared" si="104"/>
        <v>3625</v>
      </c>
      <c r="AA357" s="18">
        <f>SUM(Z$2:Z357)</f>
        <v>207000</v>
      </c>
      <c r="AB357" s="18">
        <f t="shared" si="105"/>
        <v>584.7457627118644</v>
      </c>
    </row>
    <row r="358" spans="1:28" ht="12.75">
      <c r="A358" s="11">
        <f t="shared" si="91"/>
        <v>-5.2</v>
      </c>
      <c r="B358" s="11">
        <f t="shared" si="92"/>
        <v>-3.64</v>
      </c>
      <c r="C358" s="11">
        <v>-0.26</v>
      </c>
      <c r="D358" s="11">
        <v>-0.26</v>
      </c>
      <c r="E358" s="11">
        <f t="shared" si="106"/>
        <v>29.993195087389697</v>
      </c>
      <c r="F358" s="12">
        <f t="shared" si="93"/>
        <v>424.1699999999996</v>
      </c>
      <c r="G358" s="12">
        <f t="shared" si="94"/>
        <v>563.0999999999995</v>
      </c>
      <c r="H358" s="11">
        <v>355</v>
      </c>
      <c r="I358" s="13">
        <f t="shared" si="95"/>
        <v>0</v>
      </c>
      <c r="J358" s="11">
        <f>SUM(I$3:I358)</f>
        <v>222</v>
      </c>
      <c r="K358" s="12">
        <f t="shared" si="96"/>
        <v>62.53521126760564</v>
      </c>
      <c r="L358" s="11">
        <f t="shared" si="97"/>
        <v>0</v>
      </c>
      <c r="M358" s="11">
        <f t="shared" si="98"/>
        <v>-0.26</v>
      </c>
      <c r="N358" s="11">
        <f>SUM(L$3:L358)</f>
        <v>67.58499999999998</v>
      </c>
      <c r="O358" s="11">
        <f>SUM(M$3:M358)</f>
        <v>-44.43000000000001</v>
      </c>
      <c r="P358" s="12">
        <f t="shared" si="107"/>
        <v>1.5211568759846943</v>
      </c>
      <c r="Q358" s="12">
        <f t="shared" si="108"/>
        <v>1004.6695476051298</v>
      </c>
      <c r="R358" s="11">
        <v>0</v>
      </c>
      <c r="S358" s="11">
        <f t="shared" si="99"/>
        <v>0</v>
      </c>
      <c r="T358" s="11">
        <f t="shared" si="100"/>
        <v>-0.26</v>
      </c>
      <c r="U358" s="16">
        <v>43217</v>
      </c>
      <c r="V358" s="11">
        <v>265.37</v>
      </c>
      <c r="W358" s="18">
        <f t="shared" si="101"/>
        <v>-6.89962</v>
      </c>
      <c r="X358" s="11">
        <f t="shared" si="102"/>
        <v>-7</v>
      </c>
      <c r="Y358" s="18">
        <f t="shared" si="103"/>
        <v>-350</v>
      </c>
      <c r="Z358" s="18">
        <f t="shared" si="104"/>
        <v>-3500</v>
      </c>
      <c r="AA358" s="18">
        <f>SUM(Z$2:Z358)</f>
        <v>203500</v>
      </c>
      <c r="AB358" s="18">
        <f t="shared" si="105"/>
        <v>573.2394366197183</v>
      </c>
    </row>
    <row r="359" spans="1:28" ht="12.75">
      <c r="A359" s="11">
        <f t="shared" si="91"/>
        <v>-4.8</v>
      </c>
      <c r="B359" s="11">
        <f t="shared" si="92"/>
        <v>-3.36</v>
      </c>
      <c r="C359" s="11">
        <v>-0.24</v>
      </c>
      <c r="D359" s="11">
        <v>-0.24</v>
      </c>
      <c r="E359" s="11">
        <f t="shared" si="106"/>
        <v>29.7531950873897</v>
      </c>
      <c r="F359" s="12">
        <f t="shared" si="93"/>
        <v>420.8099999999996</v>
      </c>
      <c r="G359" s="12">
        <f t="shared" si="94"/>
        <v>558.2999999999995</v>
      </c>
      <c r="H359" s="11">
        <v>356</v>
      </c>
      <c r="I359" s="13">
        <f t="shared" si="95"/>
        <v>0</v>
      </c>
      <c r="J359" s="11">
        <f>SUM(I$3:I359)</f>
        <v>222</v>
      </c>
      <c r="K359" s="12">
        <f t="shared" si="96"/>
        <v>62.35955056179775</v>
      </c>
      <c r="L359" s="11">
        <f t="shared" si="97"/>
        <v>0</v>
      </c>
      <c r="M359" s="11">
        <f t="shared" si="98"/>
        <v>-0.24</v>
      </c>
      <c r="N359" s="11">
        <f>SUM(L$3:L359)</f>
        <v>67.58499999999998</v>
      </c>
      <c r="O359" s="11">
        <f>SUM(M$3:M359)</f>
        <v>-44.67000000000001</v>
      </c>
      <c r="P359" s="12">
        <f t="shared" si="107"/>
        <v>1.5129841056637556</v>
      </c>
      <c r="Q359" s="12">
        <f t="shared" si="108"/>
        <v>1162.3698074088009</v>
      </c>
      <c r="R359" s="11">
        <v>1</v>
      </c>
      <c r="S359" s="11">
        <f t="shared" si="99"/>
        <v>-0.24</v>
      </c>
      <c r="T359" s="11">
        <f t="shared" si="100"/>
        <v>0</v>
      </c>
      <c r="U359" s="16">
        <v>43220</v>
      </c>
      <c r="V359" s="11">
        <v>263.33</v>
      </c>
      <c r="W359" s="18">
        <f t="shared" si="101"/>
        <v>-6.31992</v>
      </c>
      <c r="X359" s="11">
        <f t="shared" si="102"/>
        <v>-6.25</v>
      </c>
      <c r="Y359" s="18">
        <f t="shared" si="103"/>
        <v>-312.5</v>
      </c>
      <c r="Z359" s="18">
        <f t="shared" si="104"/>
        <v>-3125</v>
      </c>
      <c r="AA359" s="18">
        <f>SUM(Z$2:Z359)</f>
        <v>200375</v>
      </c>
      <c r="AB359" s="18">
        <f t="shared" si="105"/>
        <v>562.8511235955057</v>
      </c>
    </row>
    <row r="360" spans="1:28" ht="12.75">
      <c r="A360" s="11">
        <f t="shared" si="91"/>
        <v>10.600000000000001</v>
      </c>
      <c r="B360" s="11">
        <f t="shared" si="92"/>
        <v>7.42</v>
      </c>
      <c r="C360" s="11">
        <v>0.53</v>
      </c>
      <c r="D360" s="11">
        <v>0.53</v>
      </c>
      <c r="E360" s="11">
        <f t="shared" si="106"/>
        <v>30.2831950873897</v>
      </c>
      <c r="F360" s="12">
        <f t="shared" si="93"/>
        <v>428.2299999999996</v>
      </c>
      <c r="G360" s="12">
        <f t="shared" si="94"/>
        <v>568.8999999999995</v>
      </c>
      <c r="H360" s="11">
        <v>357</v>
      </c>
      <c r="I360" s="13">
        <f t="shared" si="95"/>
        <v>1</v>
      </c>
      <c r="J360" s="11">
        <f>SUM(I$3:I360)</f>
        <v>223</v>
      </c>
      <c r="K360" s="12">
        <f t="shared" si="96"/>
        <v>62.46498599439776</v>
      </c>
      <c r="L360" s="11">
        <f t="shared" si="97"/>
        <v>0.53</v>
      </c>
      <c r="M360" s="11">
        <f t="shared" si="98"/>
        <v>0</v>
      </c>
      <c r="N360" s="11">
        <f>SUM(L$3:L360)</f>
        <v>68.11499999999998</v>
      </c>
      <c r="O360" s="11">
        <f>SUM(M$3:M360)</f>
        <v>-44.67000000000001</v>
      </c>
      <c r="P360" s="12">
        <f t="shared" si="107"/>
        <v>1.52484889187374</v>
      </c>
      <c r="Q360" s="12">
        <f t="shared" si="108"/>
        <v>1079.2160280374305</v>
      </c>
      <c r="R360" s="11">
        <v>0</v>
      </c>
      <c r="S360" s="11">
        <f t="shared" si="99"/>
        <v>0</v>
      </c>
      <c r="T360" s="11">
        <f t="shared" si="100"/>
        <v>0.53</v>
      </c>
      <c r="U360" s="16">
        <v>43242</v>
      </c>
      <c r="V360" s="11">
        <v>271.39</v>
      </c>
      <c r="W360" s="18">
        <f t="shared" si="101"/>
        <v>14.383670000000002</v>
      </c>
      <c r="X360" s="11">
        <f t="shared" si="102"/>
        <v>14.5</v>
      </c>
      <c r="Y360" s="18">
        <f t="shared" si="103"/>
        <v>725</v>
      </c>
      <c r="Z360" s="18">
        <f t="shared" si="104"/>
        <v>7250</v>
      </c>
      <c r="AA360" s="18">
        <f>SUM(Z$2:Z360)</f>
        <v>207625</v>
      </c>
      <c r="AB360" s="18">
        <f t="shared" si="105"/>
        <v>581.5826330532213</v>
      </c>
    </row>
    <row r="361" spans="1:28" ht="12.75">
      <c r="A361" s="11">
        <f t="shared" si="91"/>
        <v>-1</v>
      </c>
      <c r="B361" s="11">
        <f t="shared" si="92"/>
        <v>-0.7000000000000001</v>
      </c>
      <c r="C361" s="11">
        <v>-0.05</v>
      </c>
      <c r="D361" s="11">
        <v>-0.05</v>
      </c>
      <c r="E361" s="11">
        <f t="shared" si="106"/>
        <v>30.2331950873897</v>
      </c>
      <c r="F361" s="12">
        <f t="shared" si="93"/>
        <v>427.52999999999963</v>
      </c>
      <c r="G361" s="12">
        <f t="shared" si="94"/>
        <v>567.8999999999995</v>
      </c>
      <c r="H361" s="11">
        <v>358</v>
      </c>
      <c r="I361" s="13">
        <f t="shared" si="95"/>
        <v>0</v>
      </c>
      <c r="J361" s="11">
        <f>SUM(I$3:I361)</f>
        <v>223</v>
      </c>
      <c r="K361" s="12">
        <f t="shared" si="96"/>
        <v>62.290502793296085</v>
      </c>
      <c r="L361" s="11">
        <f t="shared" si="97"/>
        <v>0</v>
      </c>
      <c r="M361" s="11">
        <f t="shared" si="98"/>
        <v>-0.05</v>
      </c>
      <c r="N361" s="11">
        <f>SUM(L$3:L361)</f>
        <v>68.11499999999998</v>
      </c>
      <c r="O361" s="11">
        <f>SUM(M$3:M361)</f>
        <v>-44.720000000000006</v>
      </c>
      <c r="P361" s="12">
        <f t="shared" si="107"/>
        <v>1.5231440071556344</v>
      </c>
      <c r="Q361" s="12">
        <f t="shared" si="108"/>
        <v>1154.2332187569393</v>
      </c>
      <c r="R361" s="11">
        <v>0</v>
      </c>
      <c r="S361" s="11">
        <f t="shared" si="99"/>
        <v>0</v>
      </c>
      <c r="T361" s="11">
        <f t="shared" si="100"/>
        <v>-0.05</v>
      </c>
      <c r="U361" s="16">
        <v>43255</v>
      </c>
      <c r="V361" s="11">
        <v>273.67</v>
      </c>
      <c r="W361" s="18">
        <f t="shared" si="101"/>
        <v>-1.3683500000000004</v>
      </c>
      <c r="X361" s="11">
        <f t="shared" si="102"/>
        <v>-1.25</v>
      </c>
      <c r="Y361" s="18">
        <f t="shared" si="103"/>
        <v>-62.5</v>
      </c>
      <c r="Z361" s="18">
        <f t="shared" si="104"/>
        <v>-625</v>
      </c>
      <c r="AA361" s="18">
        <f>SUM(Z$2:Z361)</f>
        <v>207000</v>
      </c>
      <c r="AB361" s="18">
        <f t="shared" si="105"/>
        <v>578.2122905027933</v>
      </c>
    </row>
    <row r="362" spans="1:28" ht="12.75">
      <c r="A362" s="11">
        <f t="shared" si="91"/>
        <v>-7</v>
      </c>
      <c r="B362" s="11">
        <f t="shared" si="92"/>
        <v>-4.8999999999999995</v>
      </c>
      <c r="C362" s="11">
        <v>-0.35</v>
      </c>
      <c r="D362" s="11">
        <v>-0.35</v>
      </c>
      <c r="E362" s="11">
        <f t="shared" si="106"/>
        <v>29.883195087389698</v>
      </c>
      <c r="F362" s="12">
        <f t="shared" si="93"/>
        <v>422.62999999999965</v>
      </c>
      <c r="G362" s="12">
        <f t="shared" si="94"/>
        <v>560.8999999999995</v>
      </c>
      <c r="H362" s="11">
        <v>359</v>
      </c>
      <c r="I362" s="13">
        <f t="shared" si="95"/>
        <v>0</v>
      </c>
      <c r="J362" s="11">
        <f>SUM(I$3:I362)</f>
        <v>223</v>
      </c>
      <c r="K362" s="12">
        <f t="shared" si="96"/>
        <v>62.116991643454035</v>
      </c>
      <c r="L362" s="11">
        <f t="shared" si="97"/>
        <v>0</v>
      </c>
      <c r="M362" s="11">
        <f t="shared" si="98"/>
        <v>-0.35</v>
      </c>
      <c r="N362" s="11">
        <f>SUM(L$3:L362)</f>
        <v>68.11499999999998</v>
      </c>
      <c r="O362" s="11">
        <f>SUM(M$3:M362)</f>
        <v>-45.07000000000001</v>
      </c>
      <c r="P362" s="12">
        <f t="shared" si="107"/>
        <v>1.5113157310849783</v>
      </c>
      <c r="Q362" s="12">
        <f t="shared" si="108"/>
        <v>1026.3344426635963</v>
      </c>
      <c r="R362" s="11">
        <v>0</v>
      </c>
      <c r="S362" s="11">
        <f t="shared" si="99"/>
        <v>0</v>
      </c>
      <c r="T362" s="11">
        <f t="shared" si="100"/>
        <v>-0.35</v>
      </c>
      <c r="U362" s="16">
        <v>43264</v>
      </c>
      <c r="V362" s="11">
        <v>276.79</v>
      </c>
      <c r="W362" s="18">
        <f t="shared" si="101"/>
        <v>-9.687650000000001</v>
      </c>
      <c r="X362" s="11">
        <f t="shared" si="102"/>
        <v>-9.75</v>
      </c>
      <c r="Y362" s="18">
        <f t="shared" si="103"/>
        <v>-487.5</v>
      </c>
      <c r="Z362" s="18">
        <f t="shared" si="104"/>
        <v>-4875</v>
      </c>
      <c r="AA362" s="18">
        <f>SUM(Z$2:Z362)</f>
        <v>202125</v>
      </c>
      <c r="AB362" s="18">
        <f t="shared" si="105"/>
        <v>563.0222841225627</v>
      </c>
    </row>
    <row r="363" spans="1:28" ht="12.75">
      <c r="A363" s="11">
        <f t="shared" si="91"/>
        <v>10.4</v>
      </c>
      <c r="B363" s="11">
        <f t="shared" si="92"/>
        <v>7.28</v>
      </c>
      <c r="C363" s="11">
        <v>0.52</v>
      </c>
      <c r="D363" s="11">
        <v>0.52</v>
      </c>
      <c r="E363" s="11">
        <f t="shared" si="106"/>
        <v>30.403195087389697</v>
      </c>
      <c r="F363" s="12">
        <f t="shared" si="93"/>
        <v>429.9099999999996</v>
      </c>
      <c r="G363" s="12">
        <f t="shared" si="94"/>
        <v>571.2999999999995</v>
      </c>
      <c r="H363" s="11">
        <v>360</v>
      </c>
      <c r="I363" s="13">
        <f t="shared" si="95"/>
        <v>1</v>
      </c>
      <c r="J363" s="11">
        <f>SUM(I$3:I363)</f>
        <v>224</v>
      </c>
      <c r="K363" s="12">
        <f t="shared" si="96"/>
        <v>62.22222222222222</v>
      </c>
      <c r="L363" s="11">
        <f t="shared" si="97"/>
        <v>0.52</v>
      </c>
      <c r="M363" s="11">
        <f t="shared" si="98"/>
        <v>0</v>
      </c>
      <c r="N363" s="11">
        <f>SUM(L$3:L363)</f>
        <v>68.63499999999998</v>
      </c>
      <c r="O363" s="11">
        <f>SUM(M$3:M363)</f>
        <v>-45.07000000000001</v>
      </c>
      <c r="P363" s="12">
        <f t="shared" si="107"/>
        <v>1.5228533392500547</v>
      </c>
      <c r="Q363" s="12">
        <f t="shared" si="108"/>
        <v>1238.2613970824445</v>
      </c>
      <c r="R363" s="11">
        <v>1</v>
      </c>
      <c r="S363" s="11">
        <f t="shared" si="99"/>
        <v>0.52</v>
      </c>
      <c r="T363" s="11">
        <f t="shared" si="100"/>
        <v>0</v>
      </c>
      <c r="U363" s="16">
        <v>43272</v>
      </c>
      <c r="V363" s="11">
        <v>274.24</v>
      </c>
      <c r="W363" s="18">
        <f t="shared" si="101"/>
        <v>14.260480000000003</v>
      </c>
      <c r="X363" s="11">
        <f t="shared" si="102"/>
        <v>14.25</v>
      </c>
      <c r="Y363" s="18">
        <f t="shared" si="103"/>
        <v>712.5</v>
      </c>
      <c r="Z363" s="18">
        <f t="shared" si="104"/>
        <v>7125</v>
      </c>
      <c r="AA363" s="18">
        <f>SUM(Z$2:Z363)</f>
        <v>209250</v>
      </c>
      <c r="AB363" s="18">
        <f t="shared" si="105"/>
        <v>581.25</v>
      </c>
    </row>
    <row r="364" spans="1:28" ht="12.75">
      <c r="A364" s="11">
        <f t="shared" si="91"/>
        <v>-3.5999999999999996</v>
      </c>
      <c r="B364" s="11">
        <f t="shared" si="92"/>
        <v>-2.52</v>
      </c>
      <c r="C364" s="11">
        <v>-0.18</v>
      </c>
      <c r="D364" s="11">
        <v>-0.18</v>
      </c>
      <c r="E364" s="11">
        <f t="shared" si="106"/>
        <v>30.223195087389698</v>
      </c>
      <c r="F364" s="12">
        <f t="shared" si="93"/>
        <v>427.38999999999965</v>
      </c>
      <c r="G364" s="12">
        <f t="shared" si="94"/>
        <v>567.6999999999995</v>
      </c>
      <c r="H364" s="11">
        <v>361</v>
      </c>
      <c r="I364" s="13">
        <f t="shared" si="95"/>
        <v>0</v>
      </c>
      <c r="J364" s="11">
        <f>SUM(I$3:I364)</f>
        <v>224</v>
      </c>
      <c r="K364" s="12">
        <f t="shared" si="96"/>
        <v>62.04986149584487</v>
      </c>
      <c r="L364" s="11">
        <f t="shared" si="97"/>
        <v>0</v>
      </c>
      <c r="M364" s="11">
        <f t="shared" si="98"/>
        <v>-0.18</v>
      </c>
      <c r="N364" s="11">
        <f>SUM(L$3:L364)</f>
        <v>68.63499999999998</v>
      </c>
      <c r="O364" s="11">
        <f>SUM(M$3:M364)</f>
        <v>-45.25000000000001</v>
      </c>
      <c r="P364" s="12">
        <f t="shared" si="107"/>
        <v>1.5167955801104964</v>
      </c>
      <c r="Q364" s="12">
        <f t="shared" si="108"/>
        <v>1000.4708147084737</v>
      </c>
      <c r="R364" s="11">
        <v>0</v>
      </c>
      <c r="S364" s="11">
        <f t="shared" si="99"/>
        <v>0</v>
      </c>
      <c r="T364" s="11">
        <f t="shared" si="100"/>
        <v>-0.18</v>
      </c>
      <c r="U364" s="16">
        <v>43290</v>
      </c>
      <c r="V364" s="11">
        <v>277.9</v>
      </c>
      <c r="W364" s="18">
        <f t="shared" si="101"/>
        <v>-5.002199999999999</v>
      </c>
      <c r="X364" s="11">
        <f t="shared" si="102"/>
        <v>-5</v>
      </c>
      <c r="Y364" s="18">
        <f t="shared" si="103"/>
        <v>-250</v>
      </c>
      <c r="Z364" s="18">
        <f t="shared" si="104"/>
        <v>-2500</v>
      </c>
      <c r="AA364" s="18">
        <f>SUM(Z$2:Z364)</f>
        <v>206750</v>
      </c>
      <c r="AB364" s="18">
        <f t="shared" si="105"/>
        <v>572.7146814404432</v>
      </c>
    </row>
    <row r="365" spans="1:28" ht="12.75">
      <c r="A365" s="11">
        <f t="shared" si="91"/>
        <v>12.6</v>
      </c>
      <c r="B365" s="11">
        <f t="shared" si="92"/>
        <v>8.82</v>
      </c>
      <c r="C365" s="11">
        <v>0.63</v>
      </c>
      <c r="D365" s="11">
        <v>0.63</v>
      </c>
      <c r="E365" s="11">
        <f t="shared" si="106"/>
        <v>30.853195087389697</v>
      </c>
      <c r="F365" s="12">
        <f t="shared" si="93"/>
        <v>436.20999999999964</v>
      </c>
      <c r="G365" s="12">
        <f t="shared" si="94"/>
        <v>580.2999999999995</v>
      </c>
      <c r="H365" s="11">
        <v>362</v>
      </c>
      <c r="I365" s="13">
        <f t="shared" si="95"/>
        <v>1</v>
      </c>
      <c r="J365" s="11">
        <f>SUM(I$3:I365)</f>
        <v>225</v>
      </c>
      <c r="K365" s="12">
        <f t="shared" si="96"/>
        <v>62.15469613259669</v>
      </c>
      <c r="L365" s="11">
        <f t="shared" si="97"/>
        <v>0.63</v>
      </c>
      <c r="M365" s="11">
        <f t="shared" si="98"/>
        <v>0</v>
      </c>
      <c r="N365" s="11">
        <f>SUM(L$3:L365)</f>
        <v>69.26499999999997</v>
      </c>
      <c r="O365" s="11">
        <f>SUM(M$3:M365)</f>
        <v>-45.25000000000001</v>
      </c>
      <c r="P365" s="12">
        <f t="shared" si="107"/>
        <v>1.530718232044198</v>
      </c>
      <c r="Q365" s="12">
        <f t="shared" si="108"/>
        <v>1347.4760523051161</v>
      </c>
      <c r="R365" s="11">
        <v>0</v>
      </c>
      <c r="S365" s="11">
        <f t="shared" si="99"/>
        <v>0</v>
      </c>
      <c r="T365" s="11">
        <f t="shared" si="100"/>
        <v>0.63</v>
      </c>
      <c r="U365" s="16">
        <v>43291</v>
      </c>
      <c r="V365" s="11">
        <v>278.9</v>
      </c>
      <c r="W365" s="18">
        <f t="shared" si="101"/>
        <v>17.5707</v>
      </c>
      <c r="X365" s="11">
        <f t="shared" si="102"/>
        <v>17.5</v>
      </c>
      <c r="Y365" s="18">
        <f t="shared" si="103"/>
        <v>875</v>
      </c>
      <c r="Z365" s="18">
        <f t="shared" si="104"/>
        <v>8750</v>
      </c>
      <c r="AA365" s="18">
        <f>SUM(Z$2:Z365)</f>
        <v>215500</v>
      </c>
      <c r="AB365" s="18">
        <f t="shared" si="105"/>
        <v>595.3038674033149</v>
      </c>
    </row>
    <row r="366" spans="1:28" ht="12.75">
      <c r="A366" s="11">
        <f t="shared" si="91"/>
        <v>1.4000000000000001</v>
      </c>
      <c r="B366" s="11">
        <f t="shared" si="92"/>
        <v>0.9800000000000001</v>
      </c>
      <c r="C366" s="11">
        <v>0.07</v>
      </c>
      <c r="D366" s="11">
        <v>0.07</v>
      </c>
      <c r="E366" s="11">
        <f t="shared" si="106"/>
        <v>30.923195087389697</v>
      </c>
      <c r="F366" s="12">
        <f t="shared" si="93"/>
        <v>437.18999999999966</v>
      </c>
      <c r="G366" s="12">
        <f t="shared" si="94"/>
        <v>581.6999999999995</v>
      </c>
      <c r="H366" s="11">
        <v>363</v>
      </c>
      <c r="I366" s="13">
        <f t="shared" si="95"/>
        <v>1</v>
      </c>
      <c r="J366" s="11">
        <f>SUM(I$3:I366)</f>
        <v>226</v>
      </c>
      <c r="K366" s="12">
        <f t="shared" si="96"/>
        <v>62.25895316804407</v>
      </c>
      <c r="L366" s="11">
        <f t="shared" si="97"/>
        <v>0.07</v>
      </c>
      <c r="M366" s="11">
        <f t="shared" si="98"/>
        <v>0</v>
      </c>
      <c r="N366" s="11">
        <f>SUM(L$3:L366)</f>
        <v>69.33499999999997</v>
      </c>
      <c r="O366" s="11">
        <f>SUM(M$3:M366)</f>
        <v>-45.25000000000001</v>
      </c>
      <c r="P366" s="12">
        <f t="shared" si="107"/>
        <v>1.5322651933701648</v>
      </c>
      <c r="Q366" s="12">
        <f t="shared" si="108"/>
        <v>1010.2754286926167</v>
      </c>
      <c r="R366" s="11">
        <v>0</v>
      </c>
      <c r="S366" s="11">
        <f t="shared" si="99"/>
        <v>0</v>
      </c>
      <c r="T366" s="11">
        <f t="shared" si="100"/>
        <v>0.07</v>
      </c>
      <c r="U366" s="16">
        <v>43293</v>
      </c>
      <c r="V366" s="11">
        <v>279.37</v>
      </c>
      <c r="W366" s="18">
        <f t="shared" si="101"/>
        <v>1.9555900000000002</v>
      </c>
      <c r="X366" s="11">
        <f t="shared" si="102"/>
        <v>2</v>
      </c>
      <c r="Y366" s="18">
        <f t="shared" si="103"/>
        <v>100</v>
      </c>
      <c r="Z366" s="18">
        <f t="shared" si="104"/>
        <v>1000</v>
      </c>
      <c r="AA366" s="18">
        <f>SUM(Z$2:Z366)</f>
        <v>216500</v>
      </c>
      <c r="AB366" s="18">
        <f t="shared" si="105"/>
        <v>596.4187327823691</v>
      </c>
    </row>
    <row r="367" spans="1:28" ht="12.75">
      <c r="A367" s="11">
        <f t="shared" si="91"/>
        <v>1.4000000000000001</v>
      </c>
      <c r="B367" s="11">
        <f t="shared" si="92"/>
        <v>0.9800000000000001</v>
      </c>
      <c r="C367" s="11">
        <v>0.07</v>
      </c>
      <c r="D367" s="11">
        <v>0.07</v>
      </c>
      <c r="E367" s="11">
        <f t="shared" si="106"/>
        <v>30.993195087389697</v>
      </c>
      <c r="F367" s="12">
        <f t="shared" si="93"/>
        <v>438.1699999999997</v>
      </c>
      <c r="G367" s="12">
        <f t="shared" si="94"/>
        <v>583.0999999999995</v>
      </c>
      <c r="H367" s="11">
        <v>364</v>
      </c>
      <c r="I367" s="13">
        <f t="shared" si="95"/>
        <v>1</v>
      </c>
      <c r="J367" s="11">
        <f>SUM(I$3:I367)</f>
        <v>227</v>
      </c>
      <c r="K367" s="12">
        <f t="shared" si="96"/>
        <v>62.362637362637365</v>
      </c>
      <c r="L367" s="11">
        <f t="shared" si="97"/>
        <v>0.07</v>
      </c>
      <c r="M367" s="11">
        <f t="shared" si="98"/>
        <v>0</v>
      </c>
      <c r="N367" s="11">
        <f>SUM(L$3:L367)</f>
        <v>69.40499999999996</v>
      </c>
      <c r="O367" s="11">
        <f>SUM(M$3:M367)</f>
        <v>-45.25000000000001</v>
      </c>
      <c r="P367" s="12">
        <f t="shared" si="107"/>
        <v>1.5338121546961314</v>
      </c>
      <c r="Q367" s="12">
        <f t="shared" si="108"/>
        <v>1360.6813176177063</v>
      </c>
      <c r="R367" s="11">
        <v>0</v>
      </c>
      <c r="S367" s="11">
        <f t="shared" si="99"/>
        <v>0</v>
      </c>
      <c r="T367" s="11">
        <f t="shared" si="100"/>
        <v>0.07</v>
      </c>
      <c r="U367" s="16">
        <v>43319</v>
      </c>
      <c r="V367" s="11">
        <v>285.58</v>
      </c>
      <c r="W367" s="18">
        <f t="shared" si="101"/>
        <v>1.99906</v>
      </c>
      <c r="X367" s="11">
        <f t="shared" si="102"/>
        <v>2</v>
      </c>
      <c r="Y367" s="18">
        <f t="shared" si="103"/>
        <v>100</v>
      </c>
      <c r="Z367" s="18">
        <f t="shared" si="104"/>
        <v>1000</v>
      </c>
      <c r="AA367" s="18">
        <f>SUM(Z$2:Z367)</f>
        <v>217500</v>
      </c>
      <c r="AB367" s="18">
        <f t="shared" si="105"/>
        <v>597.5274725274726</v>
      </c>
    </row>
    <row r="368" spans="1:28" ht="12.75">
      <c r="A368" s="11">
        <f t="shared" si="91"/>
        <v>11.400000000000002</v>
      </c>
      <c r="B368" s="11">
        <f t="shared" si="92"/>
        <v>7.98</v>
      </c>
      <c r="C368" s="11">
        <v>0.5700000000000001</v>
      </c>
      <c r="D368" s="11">
        <v>0.5700000000000001</v>
      </c>
      <c r="E368" s="11">
        <f t="shared" si="106"/>
        <v>31.563195087389698</v>
      </c>
      <c r="F368" s="12">
        <f t="shared" si="93"/>
        <v>446.1499999999997</v>
      </c>
      <c r="G368" s="12">
        <f t="shared" si="94"/>
        <v>594.4999999999994</v>
      </c>
      <c r="H368" s="11">
        <v>365</v>
      </c>
      <c r="I368" s="13">
        <f t="shared" si="95"/>
        <v>1</v>
      </c>
      <c r="J368" s="11">
        <f>SUM(I$3:I368)</f>
        <v>228</v>
      </c>
      <c r="K368" s="12">
        <f t="shared" si="96"/>
        <v>62.465753424657535</v>
      </c>
      <c r="L368" s="11">
        <f t="shared" si="97"/>
        <v>0.5700000000000001</v>
      </c>
      <c r="M368" s="11">
        <f t="shared" si="98"/>
        <v>0</v>
      </c>
      <c r="N368" s="11">
        <f>SUM(L$3:L368)</f>
        <v>69.97499999999995</v>
      </c>
      <c r="O368" s="11">
        <f>SUM(M$3:M368)</f>
        <v>-45.25000000000001</v>
      </c>
      <c r="P368" s="12">
        <f t="shared" si="107"/>
        <v>1.5464088397790041</v>
      </c>
      <c r="Q368" s="12">
        <f t="shared" si="108"/>
        <v>1090.8954079022876</v>
      </c>
      <c r="R368" s="11">
        <v>1</v>
      </c>
      <c r="S368" s="11">
        <f t="shared" si="99"/>
        <v>0.5700000000000001</v>
      </c>
      <c r="T368" s="11">
        <f t="shared" si="100"/>
        <v>0</v>
      </c>
      <c r="U368" s="16">
        <v>43327</v>
      </c>
      <c r="V368" s="11">
        <v>281.78</v>
      </c>
      <c r="W368" s="18">
        <f t="shared" si="101"/>
        <v>16.06146</v>
      </c>
      <c r="X368" s="11">
        <f t="shared" si="102"/>
        <v>16</v>
      </c>
      <c r="Y368" s="18">
        <f t="shared" si="103"/>
        <v>800</v>
      </c>
      <c r="Z368" s="18">
        <f t="shared" si="104"/>
        <v>8000</v>
      </c>
      <c r="AA368" s="18">
        <f>SUM(Z$2:Z368)</f>
        <v>225500</v>
      </c>
      <c r="AB368" s="18">
        <f t="shared" si="105"/>
        <v>617.8082191780821</v>
      </c>
    </row>
    <row r="369" spans="1:28" ht="12.75">
      <c r="A369" s="11">
        <f t="shared" si="91"/>
        <v>-1.6</v>
      </c>
      <c r="B369" s="11">
        <f t="shared" si="92"/>
        <v>-1.12</v>
      </c>
      <c r="C369" s="11">
        <v>-0.08</v>
      </c>
      <c r="D369" s="11">
        <v>-0.08</v>
      </c>
      <c r="E369" s="11">
        <f t="shared" si="106"/>
        <v>31.4831950873897</v>
      </c>
      <c r="F369" s="12">
        <f t="shared" si="93"/>
        <v>445.0299999999997</v>
      </c>
      <c r="G369" s="12">
        <f t="shared" si="94"/>
        <v>592.8999999999994</v>
      </c>
      <c r="H369" s="11">
        <v>366</v>
      </c>
      <c r="I369" s="13">
        <f t="shared" si="95"/>
        <v>0</v>
      </c>
      <c r="J369" s="11">
        <f>SUM(I$3:I369)</f>
        <v>228</v>
      </c>
      <c r="K369" s="12">
        <f t="shared" si="96"/>
        <v>62.295081967213115</v>
      </c>
      <c r="L369" s="11">
        <f t="shared" si="97"/>
        <v>0</v>
      </c>
      <c r="M369" s="11">
        <f t="shared" si="98"/>
        <v>-0.08</v>
      </c>
      <c r="N369" s="11">
        <f>SUM(L$3:L369)</f>
        <v>69.97499999999995</v>
      </c>
      <c r="O369" s="11">
        <f>SUM(M$3:M369)</f>
        <v>-45.330000000000005</v>
      </c>
      <c r="P369" s="12">
        <f t="shared" si="107"/>
        <v>1.5436796823295817</v>
      </c>
      <c r="Q369" s="12">
        <f t="shared" si="108"/>
        <v>1345.441686860388</v>
      </c>
      <c r="R369" s="11">
        <v>0</v>
      </c>
      <c r="S369" s="11">
        <f t="shared" si="99"/>
        <v>0</v>
      </c>
      <c r="T369" s="11">
        <f t="shared" si="100"/>
        <v>-0.08</v>
      </c>
      <c r="U369" s="16">
        <v>43340</v>
      </c>
      <c r="V369" s="11">
        <v>288.61</v>
      </c>
      <c r="W369" s="18">
        <f t="shared" si="101"/>
        <v>-2.3088800000000003</v>
      </c>
      <c r="X369" s="11">
        <f t="shared" si="102"/>
        <v>-2.25</v>
      </c>
      <c r="Y369" s="18">
        <f t="shared" si="103"/>
        <v>-112.5</v>
      </c>
      <c r="Z369" s="18">
        <f t="shared" si="104"/>
        <v>-1125</v>
      </c>
      <c r="AA369" s="18">
        <f>SUM(Z$2:Z369)</f>
        <v>224375</v>
      </c>
      <c r="AB369" s="18">
        <f t="shared" si="105"/>
        <v>613.0464480874317</v>
      </c>
    </row>
    <row r="370" spans="1:28" ht="12.75">
      <c r="A370" s="11">
        <f t="shared" si="91"/>
        <v>8</v>
      </c>
      <c r="B370" s="11">
        <f t="shared" si="92"/>
        <v>5.6000000000000005</v>
      </c>
      <c r="C370" s="11">
        <v>0.4</v>
      </c>
      <c r="D370" s="11">
        <v>0.4</v>
      </c>
      <c r="E370" s="11">
        <f t="shared" si="106"/>
        <v>31.883195087389698</v>
      </c>
      <c r="F370" s="12">
        <f t="shared" si="93"/>
        <v>450.6299999999997</v>
      </c>
      <c r="G370" s="12">
        <f t="shared" si="94"/>
        <v>600.8999999999994</v>
      </c>
      <c r="H370" s="11">
        <v>367</v>
      </c>
      <c r="I370" s="13">
        <f t="shared" si="95"/>
        <v>1</v>
      </c>
      <c r="J370" s="11">
        <f>SUM(I$3:I370)</f>
        <v>229</v>
      </c>
      <c r="K370" s="12">
        <f t="shared" si="96"/>
        <v>62.39782016348774</v>
      </c>
      <c r="L370" s="11">
        <f t="shared" si="97"/>
        <v>0.4</v>
      </c>
      <c r="M370" s="11">
        <f t="shared" si="98"/>
        <v>0</v>
      </c>
      <c r="N370" s="11">
        <f>SUM(L$3:L370)</f>
        <v>70.37499999999996</v>
      </c>
      <c r="O370" s="11">
        <f>SUM(M$3:M370)</f>
        <v>-45.330000000000005</v>
      </c>
      <c r="P370" s="12">
        <f t="shared" si="107"/>
        <v>1.5525038605779826</v>
      </c>
      <c r="Q370" s="12">
        <f t="shared" si="108"/>
        <v>1151.9855507448158</v>
      </c>
      <c r="R370" s="11">
        <v>1</v>
      </c>
      <c r="S370" s="11">
        <f t="shared" si="99"/>
        <v>0.4</v>
      </c>
      <c r="T370" s="11">
        <f t="shared" si="100"/>
        <v>0</v>
      </c>
      <c r="U370" s="16">
        <v>43350</v>
      </c>
      <c r="V370" s="11">
        <v>286.3</v>
      </c>
      <c r="W370" s="18">
        <f t="shared" si="101"/>
        <v>11.452</v>
      </c>
      <c r="X370" s="11">
        <f t="shared" si="102"/>
        <v>11.5</v>
      </c>
      <c r="Y370" s="18">
        <f t="shared" si="103"/>
        <v>575</v>
      </c>
      <c r="Z370" s="18">
        <f t="shared" si="104"/>
        <v>5750</v>
      </c>
      <c r="AA370" s="18">
        <f>SUM(Z$2:Z370)</f>
        <v>230125</v>
      </c>
      <c r="AB370" s="18">
        <f t="shared" si="105"/>
        <v>627.0435967302452</v>
      </c>
    </row>
    <row r="371" spans="1:28" ht="12.75">
      <c r="A371" s="11">
        <f t="shared" si="91"/>
        <v>-5.6000000000000005</v>
      </c>
      <c r="B371" s="11">
        <f t="shared" si="92"/>
        <v>-3.9200000000000004</v>
      </c>
      <c r="C371" s="11">
        <v>-0.28</v>
      </c>
      <c r="D371" s="11">
        <v>-0.28</v>
      </c>
      <c r="E371" s="11">
        <f t="shared" si="106"/>
        <v>31.603195087389697</v>
      </c>
      <c r="F371" s="12">
        <f t="shared" si="93"/>
        <v>446.7099999999997</v>
      </c>
      <c r="G371" s="12">
        <f t="shared" si="94"/>
        <v>595.2999999999994</v>
      </c>
      <c r="H371" s="11">
        <v>368</v>
      </c>
      <c r="I371" s="13">
        <f t="shared" si="95"/>
        <v>0</v>
      </c>
      <c r="J371" s="11">
        <f>SUM(I$3:I371)</f>
        <v>229</v>
      </c>
      <c r="K371" s="12">
        <f t="shared" si="96"/>
        <v>62.22826086956522</v>
      </c>
      <c r="L371" s="11">
        <f t="shared" si="97"/>
        <v>0</v>
      </c>
      <c r="M371" s="11">
        <f t="shared" si="98"/>
        <v>-0.28</v>
      </c>
      <c r="N371" s="11">
        <f>SUM(L$3:L371)</f>
        <v>70.37499999999996</v>
      </c>
      <c r="O371" s="11">
        <f>SUM(M$3:M371)</f>
        <v>-45.61000000000001</v>
      </c>
      <c r="P371" s="12">
        <f t="shared" si="107"/>
        <v>1.542973032229773</v>
      </c>
      <c r="Q371" s="12">
        <f t="shared" si="108"/>
        <v>1292.7003727354609</v>
      </c>
      <c r="R371" s="11">
        <v>0</v>
      </c>
      <c r="S371" s="11">
        <f t="shared" si="99"/>
        <v>0</v>
      </c>
      <c r="T371" s="11">
        <f t="shared" si="100"/>
        <v>-0.28</v>
      </c>
      <c r="U371" s="16">
        <v>43363</v>
      </c>
      <c r="V371" s="11">
        <v>292.26</v>
      </c>
      <c r="W371" s="18">
        <f t="shared" si="101"/>
        <v>-8.183280000000002</v>
      </c>
      <c r="X371" s="11">
        <f t="shared" si="102"/>
        <v>-8.25</v>
      </c>
      <c r="Y371" s="18">
        <f t="shared" si="103"/>
        <v>-412.5</v>
      </c>
      <c r="Z371" s="18">
        <f t="shared" si="104"/>
        <v>-4125</v>
      </c>
      <c r="AA371" s="18">
        <f>SUM(Z$2:Z371)</f>
        <v>226000</v>
      </c>
      <c r="AB371" s="18">
        <f t="shared" si="105"/>
        <v>614.1304347826087</v>
      </c>
    </row>
    <row r="372" spans="1:28" ht="12.75">
      <c r="A372" s="11">
        <f t="shared" si="91"/>
        <v>1.2</v>
      </c>
      <c r="B372" s="11">
        <f t="shared" si="92"/>
        <v>0.84</v>
      </c>
      <c r="C372" s="11">
        <v>0.06</v>
      </c>
      <c r="D372" s="11">
        <v>0.06</v>
      </c>
      <c r="E372" s="11">
        <f t="shared" si="106"/>
        <v>31.663195087389695</v>
      </c>
      <c r="F372" s="12">
        <f t="shared" si="93"/>
        <v>447.54999999999967</v>
      </c>
      <c r="G372" s="12">
        <f t="shared" si="94"/>
        <v>596.4999999999994</v>
      </c>
      <c r="H372" s="11">
        <v>369</v>
      </c>
      <c r="I372" s="13">
        <f t="shared" si="95"/>
        <v>1</v>
      </c>
      <c r="J372" s="11">
        <f>SUM(I$3:I372)</f>
        <v>230</v>
      </c>
      <c r="K372" s="12">
        <f t="shared" si="96"/>
        <v>62.33062330623306</v>
      </c>
      <c r="L372" s="11">
        <f t="shared" si="97"/>
        <v>0.06</v>
      </c>
      <c r="M372" s="11">
        <f t="shared" si="98"/>
        <v>0</v>
      </c>
      <c r="N372" s="11">
        <f>SUM(L$3:L372)</f>
        <v>70.43499999999996</v>
      </c>
      <c r="O372" s="11">
        <f>SUM(M$3:M372)</f>
        <v>-45.61000000000001</v>
      </c>
      <c r="P372" s="12">
        <f t="shared" si="107"/>
        <v>1.5442885332163987</v>
      </c>
      <c r="Q372" s="12">
        <f t="shared" si="108"/>
        <v>1161.6622293710723</v>
      </c>
      <c r="R372" s="11">
        <v>1</v>
      </c>
      <c r="S372" s="11">
        <f t="shared" si="99"/>
        <v>0.06</v>
      </c>
      <c r="T372" s="11">
        <f t="shared" si="100"/>
        <v>0</v>
      </c>
      <c r="U372" s="16">
        <v>43368</v>
      </c>
      <c r="V372" s="11">
        <v>290.75</v>
      </c>
      <c r="W372" s="18">
        <f t="shared" si="101"/>
        <v>1.7445</v>
      </c>
      <c r="X372" s="11">
        <f t="shared" si="102"/>
        <v>1.75</v>
      </c>
      <c r="Y372" s="18">
        <f t="shared" si="103"/>
        <v>87.5</v>
      </c>
      <c r="Z372" s="18">
        <f t="shared" si="104"/>
        <v>875</v>
      </c>
      <c r="AA372" s="18">
        <f>SUM(Z$2:Z372)</f>
        <v>226875</v>
      </c>
      <c r="AB372" s="18">
        <f t="shared" si="105"/>
        <v>614.8373983739838</v>
      </c>
    </row>
    <row r="373" spans="1:28" ht="12.75">
      <c r="A373" s="11">
        <f t="shared" si="91"/>
        <v>-5.8</v>
      </c>
      <c r="B373" s="11">
        <f t="shared" si="92"/>
        <v>-4.06</v>
      </c>
      <c r="C373" s="11">
        <v>-0.29</v>
      </c>
      <c r="D373" s="11">
        <v>-0.29</v>
      </c>
      <c r="E373" s="11">
        <f t="shared" si="106"/>
        <v>31.373195087389696</v>
      </c>
      <c r="F373" s="12">
        <f t="shared" si="93"/>
        <v>443.48999999999967</v>
      </c>
      <c r="G373" s="12">
        <f t="shared" si="94"/>
        <v>590.6999999999995</v>
      </c>
      <c r="H373" s="11">
        <v>370</v>
      </c>
      <c r="I373" s="13">
        <f t="shared" si="95"/>
        <v>0</v>
      </c>
      <c r="J373" s="11">
        <f>SUM(I$3:I373)</f>
        <v>230</v>
      </c>
      <c r="K373" s="12">
        <f t="shared" si="96"/>
        <v>62.16216216216216</v>
      </c>
      <c r="L373" s="11">
        <f t="shared" si="97"/>
        <v>0</v>
      </c>
      <c r="M373" s="11">
        <f t="shared" si="98"/>
        <v>-0.29</v>
      </c>
      <c r="N373" s="11">
        <f>SUM(L$3:L373)</f>
        <v>70.43499999999996</v>
      </c>
      <c r="O373" s="11">
        <f>SUM(M$3:M373)</f>
        <v>-45.900000000000006</v>
      </c>
      <c r="P373" s="12">
        <f t="shared" si="107"/>
        <v>1.5345315904139423</v>
      </c>
      <c r="Q373" s="12">
        <f t="shared" si="108"/>
        <v>1240.2167376024013</v>
      </c>
      <c r="R373" s="11">
        <v>1</v>
      </c>
      <c r="S373" s="11">
        <f t="shared" si="99"/>
        <v>-0.29</v>
      </c>
      <c r="T373" s="11">
        <f t="shared" si="100"/>
        <v>0</v>
      </c>
      <c r="U373" s="16">
        <v>43378</v>
      </c>
      <c r="V373" s="11">
        <v>287.89</v>
      </c>
      <c r="W373" s="18">
        <f t="shared" si="101"/>
        <v>-8.348809999999999</v>
      </c>
      <c r="X373" s="11">
        <f t="shared" si="102"/>
        <v>-8.25</v>
      </c>
      <c r="Y373" s="18">
        <f t="shared" si="103"/>
        <v>-412.5</v>
      </c>
      <c r="Z373" s="18">
        <f t="shared" si="104"/>
        <v>-4125</v>
      </c>
      <c r="AA373" s="18">
        <f>SUM(Z$2:Z373)</f>
        <v>222750</v>
      </c>
      <c r="AB373" s="18">
        <f t="shared" si="105"/>
        <v>602.027027027027</v>
      </c>
    </row>
    <row r="374" spans="1:28" ht="12.75">
      <c r="A374" s="11">
        <f t="shared" si="91"/>
        <v>-2.8000000000000003</v>
      </c>
      <c r="B374" s="11">
        <f t="shared" si="92"/>
        <v>-1.9600000000000002</v>
      </c>
      <c r="C374" s="11">
        <v>-0.14</v>
      </c>
      <c r="D374" s="11">
        <v>-0.14</v>
      </c>
      <c r="E374" s="11">
        <f t="shared" si="106"/>
        <v>31.233195087389696</v>
      </c>
      <c r="F374" s="12">
        <f t="shared" si="93"/>
        <v>441.5299999999997</v>
      </c>
      <c r="G374" s="12">
        <f t="shared" si="94"/>
        <v>587.8999999999995</v>
      </c>
      <c r="H374" s="11">
        <v>371</v>
      </c>
      <c r="I374" s="13">
        <f t="shared" si="95"/>
        <v>0</v>
      </c>
      <c r="J374" s="11">
        <f>SUM(I$3:I374)</f>
        <v>230</v>
      </c>
      <c r="K374" s="12">
        <f t="shared" si="96"/>
        <v>61.99460916442049</v>
      </c>
      <c r="L374" s="11">
        <f t="shared" si="97"/>
        <v>0</v>
      </c>
      <c r="M374" s="11">
        <f t="shared" si="98"/>
        <v>-0.14</v>
      </c>
      <c r="N374" s="11">
        <f>SUM(L$3:L374)</f>
        <v>70.43499999999996</v>
      </c>
      <c r="O374" s="11">
        <f>SUM(M$3:M374)</f>
        <v>-46.040000000000006</v>
      </c>
      <c r="P374" s="12">
        <f t="shared" si="107"/>
        <v>1.5298653344917452</v>
      </c>
      <c r="Q374" s="12">
        <f t="shared" si="108"/>
        <v>1138.8936496753993</v>
      </c>
      <c r="R374" s="11">
        <v>1</v>
      </c>
      <c r="S374" s="11">
        <f t="shared" si="99"/>
        <v>-0.14</v>
      </c>
      <c r="T374" s="11">
        <f t="shared" si="100"/>
        <v>0</v>
      </c>
      <c r="U374" s="16">
        <v>43381</v>
      </c>
      <c r="V374" s="11">
        <v>287.8</v>
      </c>
      <c r="W374" s="18">
        <f t="shared" si="101"/>
        <v>-4.0292</v>
      </c>
      <c r="X374" s="11">
        <f t="shared" si="102"/>
        <v>-4</v>
      </c>
      <c r="Y374" s="18">
        <f t="shared" si="103"/>
        <v>-200</v>
      </c>
      <c r="Z374" s="18">
        <f t="shared" si="104"/>
        <v>-2000</v>
      </c>
      <c r="AA374" s="18">
        <f>SUM(Z$2:Z374)</f>
        <v>220750</v>
      </c>
      <c r="AB374" s="18">
        <f t="shared" si="105"/>
        <v>595.0134770889488</v>
      </c>
    </row>
    <row r="375" spans="1:28" ht="12.75">
      <c r="A375" s="11">
        <f t="shared" si="91"/>
        <v>-4.2</v>
      </c>
      <c r="B375" s="11">
        <f t="shared" si="92"/>
        <v>-2.94</v>
      </c>
      <c r="C375" s="11">
        <v>-0.21</v>
      </c>
      <c r="D375" s="11">
        <v>-0.21</v>
      </c>
      <c r="E375" s="11">
        <f t="shared" si="106"/>
        <v>31.023195087389695</v>
      </c>
      <c r="F375" s="12">
        <f t="shared" si="93"/>
        <v>438.5899999999997</v>
      </c>
      <c r="G375" s="12">
        <f t="shared" si="94"/>
        <v>583.6999999999995</v>
      </c>
      <c r="H375" s="11">
        <v>372</v>
      </c>
      <c r="I375" s="13">
        <f t="shared" si="95"/>
        <v>0</v>
      </c>
      <c r="J375" s="11">
        <f>SUM(I$3:I375)</f>
        <v>230</v>
      </c>
      <c r="K375" s="12">
        <f t="shared" si="96"/>
        <v>61.82795698924731</v>
      </c>
      <c r="L375" s="11">
        <f t="shared" si="97"/>
        <v>0</v>
      </c>
      <c r="M375" s="11">
        <f t="shared" si="98"/>
        <v>-0.21</v>
      </c>
      <c r="N375" s="11">
        <f>SUM(L$3:L375)</f>
        <v>70.43499999999996</v>
      </c>
      <c r="O375" s="11">
        <f>SUM(M$3:M375)</f>
        <v>-46.25000000000001</v>
      </c>
      <c r="P375" s="12">
        <f t="shared" si="107"/>
        <v>1.5229189189189178</v>
      </c>
      <c r="Q375" s="12">
        <f t="shared" si="108"/>
        <v>1203.7543655168906</v>
      </c>
      <c r="R375" s="11">
        <v>1</v>
      </c>
      <c r="S375" s="11">
        <f t="shared" si="99"/>
        <v>-0.21</v>
      </c>
      <c r="T375" s="11">
        <f t="shared" si="100"/>
        <v>0</v>
      </c>
      <c r="U375" s="16">
        <v>43382</v>
      </c>
      <c r="V375" s="11">
        <v>287.42</v>
      </c>
      <c r="W375" s="18">
        <f t="shared" si="101"/>
        <v>-6.03582</v>
      </c>
      <c r="X375" s="11">
        <f t="shared" si="102"/>
        <v>-6</v>
      </c>
      <c r="Y375" s="18">
        <f t="shared" si="103"/>
        <v>-300</v>
      </c>
      <c r="Z375" s="18">
        <f t="shared" si="104"/>
        <v>-3000</v>
      </c>
      <c r="AA375" s="18">
        <f>SUM(Z$2:Z375)</f>
        <v>217750</v>
      </c>
      <c r="AB375" s="18">
        <f t="shared" si="105"/>
        <v>585.3494623655914</v>
      </c>
    </row>
    <row r="376" spans="1:28" ht="12.75">
      <c r="A376" s="11">
        <f t="shared" si="91"/>
        <v>-7.800000000000001</v>
      </c>
      <c r="B376" s="11">
        <f t="shared" si="92"/>
        <v>-5.46</v>
      </c>
      <c r="C376" s="11">
        <v>-0.39</v>
      </c>
      <c r="D376" s="11">
        <v>-0.39</v>
      </c>
      <c r="E376" s="11">
        <f t="shared" si="106"/>
        <v>30.633195087389694</v>
      </c>
      <c r="F376" s="12">
        <f t="shared" si="93"/>
        <v>433.1299999999997</v>
      </c>
      <c r="G376" s="12">
        <f t="shared" si="94"/>
        <v>575.8999999999995</v>
      </c>
      <c r="H376" s="11">
        <v>373</v>
      </c>
      <c r="I376" s="13">
        <f t="shared" si="95"/>
        <v>0</v>
      </c>
      <c r="J376" s="11">
        <f>SUM(I$3:I376)</f>
        <v>230</v>
      </c>
      <c r="K376" s="12">
        <f t="shared" si="96"/>
        <v>61.66219839142091</v>
      </c>
      <c r="L376" s="11">
        <f t="shared" si="97"/>
        <v>0</v>
      </c>
      <c r="M376" s="11">
        <f t="shared" si="98"/>
        <v>-0.39</v>
      </c>
      <c r="N376" s="11">
        <f>SUM(L$3:L376)</f>
        <v>70.43499999999996</v>
      </c>
      <c r="O376" s="11">
        <f>SUM(M$3:M376)</f>
        <v>-46.64000000000001</v>
      </c>
      <c r="P376" s="12">
        <f t="shared" si="107"/>
        <v>1.5101843910806163</v>
      </c>
      <c r="Q376" s="12">
        <f t="shared" si="108"/>
        <v>1076.7100564031225</v>
      </c>
      <c r="R376" s="11">
        <v>1</v>
      </c>
      <c r="S376" s="11">
        <f t="shared" si="99"/>
        <v>-0.39</v>
      </c>
      <c r="T376" s="11">
        <f t="shared" si="100"/>
        <v>0</v>
      </c>
      <c r="U376" s="16">
        <v>43383</v>
      </c>
      <c r="V376" s="11">
        <v>278.19</v>
      </c>
      <c r="W376" s="18">
        <f t="shared" si="101"/>
        <v>-10.84941</v>
      </c>
      <c r="X376" s="11">
        <f t="shared" si="102"/>
        <v>-10.75</v>
      </c>
      <c r="Y376" s="18">
        <f t="shared" si="103"/>
        <v>-537.5</v>
      </c>
      <c r="Z376" s="18">
        <f t="shared" si="104"/>
        <v>-5375</v>
      </c>
      <c r="AA376" s="18">
        <f>SUM(Z$2:Z376)</f>
        <v>212375</v>
      </c>
      <c r="AB376" s="18">
        <f t="shared" si="105"/>
        <v>569.3699731903486</v>
      </c>
    </row>
    <row r="377" spans="1:28" ht="12.75">
      <c r="A377" s="11">
        <f t="shared" si="91"/>
        <v>33.199999999999996</v>
      </c>
      <c r="B377" s="11">
        <f t="shared" si="92"/>
        <v>23.24</v>
      </c>
      <c r="C377" s="11">
        <v>1.66</v>
      </c>
      <c r="D377" s="11">
        <v>1.66</v>
      </c>
      <c r="E377" s="11">
        <f t="shared" si="106"/>
        <v>32.29319508738969</v>
      </c>
      <c r="F377" s="12">
        <f t="shared" si="93"/>
        <v>456.3699999999997</v>
      </c>
      <c r="G377" s="12">
        <f t="shared" si="94"/>
        <v>609.0999999999996</v>
      </c>
      <c r="H377" s="11">
        <v>374</v>
      </c>
      <c r="I377" s="13">
        <f t="shared" si="95"/>
        <v>1</v>
      </c>
      <c r="J377" s="11">
        <f>SUM(I$3:I377)</f>
        <v>231</v>
      </c>
      <c r="K377" s="12">
        <f t="shared" si="96"/>
        <v>61.76470588235294</v>
      </c>
      <c r="L377" s="11">
        <f t="shared" si="97"/>
        <v>1.66</v>
      </c>
      <c r="M377" s="11">
        <f t="shared" si="98"/>
        <v>0</v>
      </c>
      <c r="N377" s="11">
        <f>SUM(L$3:L377)</f>
        <v>72.09499999999996</v>
      </c>
      <c r="O377" s="11">
        <f>SUM(M$3:M377)</f>
        <v>-46.64000000000001</v>
      </c>
      <c r="P377" s="12">
        <f t="shared" si="107"/>
        <v>1.5457761578044584</v>
      </c>
      <c r="Q377" s="12">
        <f t="shared" si="108"/>
        <v>1483.5068800630158</v>
      </c>
      <c r="R377" s="11">
        <v>1</v>
      </c>
      <c r="S377" s="11">
        <f t="shared" si="99"/>
        <v>1.66</v>
      </c>
      <c r="T377" s="11">
        <f t="shared" si="100"/>
        <v>0</v>
      </c>
      <c r="U377" s="16">
        <v>43384</v>
      </c>
      <c r="V377" s="11">
        <v>272.26</v>
      </c>
      <c r="W377" s="18">
        <f t="shared" si="101"/>
        <v>45.195159999999994</v>
      </c>
      <c r="X377" s="11">
        <f t="shared" si="102"/>
        <v>45.25</v>
      </c>
      <c r="Y377" s="18">
        <f t="shared" si="103"/>
        <v>2262.5</v>
      </c>
      <c r="Z377" s="18">
        <f t="shared" si="104"/>
        <v>22625</v>
      </c>
      <c r="AA377" s="18">
        <f>SUM(Z$2:Z377)</f>
        <v>235000</v>
      </c>
      <c r="AB377" s="18">
        <f t="shared" si="105"/>
        <v>628.3422459893048</v>
      </c>
    </row>
    <row r="378" spans="1:28" ht="12.75">
      <c r="A378" s="11">
        <f t="shared" si="91"/>
        <v>21.400000000000002</v>
      </c>
      <c r="B378" s="11">
        <f t="shared" si="92"/>
        <v>14.98</v>
      </c>
      <c r="C378" s="11">
        <v>1.07</v>
      </c>
      <c r="D378" s="11">
        <v>0.94</v>
      </c>
      <c r="E378" s="11">
        <f t="shared" si="106"/>
        <v>33.23319508738969</v>
      </c>
      <c r="F378" s="12">
        <f t="shared" si="93"/>
        <v>471.34999999999974</v>
      </c>
      <c r="G378" s="12">
        <f t="shared" si="94"/>
        <v>630.4999999999995</v>
      </c>
      <c r="H378" s="11">
        <v>375</v>
      </c>
      <c r="I378" s="13">
        <f t="shared" si="95"/>
        <v>1</v>
      </c>
      <c r="J378" s="11">
        <f>SUM(I$3:I378)</f>
        <v>232</v>
      </c>
      <c r="K378" s="12">
        <f t="shared" si="96"/>
        <v>61.86666666666667</v>
      </c>
      <c r="L378" s="11">
        <f t="shared" si="97"/>
        <v>1.07</v>
      </c>
      <c r="M378" s="11">
        <f t="shared" si="98"/>
        <v>0</v>
      </c>
      <c r="N378" s="11">
        <f>SUM(L$3:L378)</f>
        <v>73.16499999999995</v>
      </c>
      <c r="O378" s="11">
        <f>SUM(M$3:M378)</f>
        <v>-46.64000000000001</v>
      </c>
      <c r="P378" s="12">
        <f t="shared" si="107"/>
        <v>1.5687178387650071</v>
      </c>
      <c r="Q378" s="12">
        <f t="shared" si="108"/>
        <v>1238.00122285231</v>
      </c>
      <c r="R378" s="11">
        <v>1</v>
      </c>
      <c r="S378" s="11">
        <f t="shared" si="99"/>
        <v>1.07</v>
      </c>
      <c r="T378" s="11">
        <f t="shared" si="100"/>
        <v>0</v>
      </c>
      <c r="U378" s="16">
        <v>43427</v>
      </c>
      <c r="V378" s="11">
        <v>263.34</v>
      </c>
      <c r="W378" s="18">
        <f t="shared" si="101"/>
        <v>28.17738</v>
      </c>
      <c r="X378" s="11">
        <f t="shared" si="102"/>
        <v>28.25</v>
      </c>
      <c r="Y378" s="18">
        <f t="shared" si="103"/>
        <v>1412.5</v>
      </c>
      <c r="Z378" s="18">
        <f t="shared" si="104"/>
        <v>14125</v>
      </c>
      <c r="AA378" s="18">
        <f>SUM(Z$2:Z378)</f>
        <v>249125</v>
      </c>
      <c r="AB378" s="18">
        <f t="shared" si="105"/>
        <v>664.3333333333334</v>
      </c>
    </row>
    <row r="379" spans="1:28" ht="12.75">
      <c r="A379" s="11">
        <f t="shared" si="91"/>
        <v>2.4</v>
      </c>
      <c r="B379" s="11">
        <f t="shared" si="92"/>
        <v>1.68</v>
      </c>
      <c r="C379" s="11">
        <v>0.12</v>
      </c>
      <c r="D379" s="11">
        <v>0.6000000000000001</v>
      </c>
      <c r="E379" s="11">
        <f t="shared" si="106"/>
        <v>33.83319508738969</v>
      </c>
      <c r="F379" s="12">
        <f t="shared" si="93"/>
        <v>473.02999999999975</v>
      </c>
      <c r="G379" s="12">
        <f t="shared" si="94"/>
        <v>632.8999999999995</v>
      </c>
      <c r="H379" s="11">
        <v>376</v>
      </c>
      <c r="I379" s="13">
        <f t="shared" si="95"/>
        <v>1</v>
      </c>
      <c r="J379" s="11">
        <f>SUM(I$3:I379)</f>
        <v>233</v>
      </c>
      <c r="K379" s="12">
        <f t="shared" si="96"/>
        <v>61.96808510638297</v>
      </c>
      <c r="L379" s="11">
        <f t="shared" si="97"/>
        <v>0.12</v>
      </c>
      <c r="M379" s="11">
        <f t="shared" si="98"/>
        <v>0</v>
      </c>
      <c r="N379" s="11">
        <f>SUM(L$3:L379)</f>
        <v>73.28499999999995</v>
      </c>
      <c r="O379" s="11">
        <f>SUM(M$3:M379)</f>
        <v>-46.64000000000001</v>
      </c>
      <c r="P379" s="12">
        <f t="shared" si="107"/>
        <v>1.5712907375643212</v>
      </c>
      <c r="Q379" s="12">
        <f t="shared" si="108"/>
        <v>1508.4297956480743</v>
      </c>
      <c r="R379" s="11">
        <v>0</v>
      </c>
      <c r="S379" s="11">
        <f t="shared" si="99"/>
        <v>0</v>
      </c>
      <c r="T379" s="11">
        <f t="shared" si="100"/>
        <v>0.12</v>
      </c>
      <c r="U379" s="16">
        <v>43432</v>
      </c>
      <c r="V379" s="11">
        <v>274.53</v>
      </c>
      <c r="W379" s="18">
        <f t="shared" si="101"/>
        <v>3.2943599999999997</v>
      </c>
      <c r="X379" s="11">
        <f t="shared" si="102"/>
        <v>3.25</v>
      </c>
      <c r="Y379" s="18">
        <f t="shared" si="103"/>
        <v>162.5</v>
      </c>
      <c r="Z379" s="18">
        <f t="shared" si="104"/>
        <v>1625</v>
      </c>
      <c r="AA379" s="18">
        <f>SUM(Z$2:Z379)</f>
        <v>250750</v>
      </c>
      <c r="AB379" s="18">
        <f t="shared" si="105"/>
        <v>666.8882978723404</v>
      </c>
    </row>
    <row r="380" spans="1:28" ht="12.75">
      <c r="A380" s="11">
        <f t="shared" si="91"/>
        <v>12.000000000000002</v>
      </c>
      <c r="B380" s="11">
        <f t="shared" si="92"/>
        <v>8.400000000000002</v>
      </c>
      <c r="C380" s="11">
        <v>0.6000000000000001</v>
      </c>
      <c r="D380" s="11">
        <v>0.79</v>
      </c>
      <c r="E380" s="11">
        <f t="shared" si="106"/>
        <v>34.62319508738969</v>
      </c>
      <c r="F380" s="12">
        <f t="shared" si="93"/>
        <v>481.4299999999997</v>
      </c>
      <c r="G380" s="12">
        <f t="shared" si="94"/>
        <v>644.8999999999995</v>
      </c>
      <c r="H380" s="11">
        <v>377</v>
      </c>
      <c r="I380" s="13">
        <f t="shared" si="95"/>
        <v>1</v>
      </c>
      <c r="J380" s="11">
        <f>SUM(I$3:I380)</f>
        <v>234</v>
      </c>
      <c r="K380" s="12">
        <f t="shared" si="96"/>
        <v>62.06896551724138</v>
      </c>
      <c r="L380" s="11">
        <f t="shared" si="97"/>
        <v>0.6000000000000001</v>
      </c>
      <c r="M380" s="11">
        <f t="shared" si="98"/>
        <v>0</v>
      </c>
      <c r="N380" s="11">
        <f>SUM(L$3:L380)</f>
        <v>73.88499999999995</v>
      </c>
      <c r="O380" s="11">
        <f>SUM(M$3:M380)</f>
        <v>-46.64000000000001</v>
      </c>
      <c r="P380" s="12">
        <f t="shared" si="107"/>
        <v>1.5841552315608907</v>
      </c>
      <c r="Q380" s="12">
        <f aca="true" t="shared" si="109" ref="Q380:Q411">Q378*(1+14*C380/100)</f>
        <v>1341.9933255719043</v>
      </c>
      <c r="R380" s="11">
        <v>1</v>
      </c>
      <c r="S380" s="11">
        <f t="shared" si="99"/>
        <v>0.6000000000000001</v>
      </c>
      <c r="T380" s="11">
        <f t="shared" si="100"/>
        <v>0</v>
      </c>
      <c r="U380" s="16">
        <v>43451</v>
      </c>
      <c r="V380" s="11">
        <v>255.19</v>
      </c>
      <c r="W380" s="18">
        <f t="shared" si="101"/>
        <v>15.311400000000003</v>
      </c>
      <c r="X380" s="11">
        <f t="shared" si="102"/>
        <v>15.25</v>
      </c>
      <c r="Y380" s="18">
        <f t="shared" si="103"/>
        <v>762.5</v>
      </c>
      <c r="Z380" s="18">
        <f t="shared" si="104"/>
        <v>7625</v>
      </c>
      <c r="AA380" s="18">
        <f>SUM(Z$2:Z380)</f>
        <v>258375</v>
      </c>
      <c r="AB380" s="18">
        <f t="shared" si="105"/>
        <v>685.3448275862069</v>
      </c>
    </row>
    <row r="381" spans="1:28" ht="12.75">
      <c r="A381" s="11">
        <f t="shared" si="91"/>
        <v>6.4</v>
      </c>
      <c r="B381" s="11">
        <f t="shared" si="92"/>
        <v>4.48</v>
      </c>
      <c r="C381" s="11">
        <v>0.32</v>
      </c>
      <c r="D381" s="11">
        <v>0.49</v>
      </c>
      <c r="E381" s="11">
        <f t="shared" si="106"/>
        <v>35.11319508738969</v>
      </c>
      <c r="F381" s="12">
        <f t="shared" si="93"/>
        <v>485.90999999999974</v>
      </c>
      <c r="G381" s="12">
        <f t="shared" si="94"/>
        <v>651.2999999999995</v>
      </c>
      <c r="H381" s="11">
        <v>378</v>
      </c>
      <c r="I381" s="13">
        <f t="shared" si="95"/>
        <v>1</v>
      </c>
      <c r="J381" s="11">
        <f>SUM(I$3:I381)</f>
        <v>235</v>
      </c>
      <c r="K381" s="12">
        <f t="shared" si="96"/>
        <v>62.16931216931217</v>
      </c>
      <c r="L381" s="11">
        <f t="shared" si="97"/>
        <v>0.32</v>
      </c>
      <c r="M381" s="11">
        <f t="shared" si="98"/>
        <v>0</v>
      </c>
      <c r="N381" s="11">
        <f>SUM(L$3:L381)</f>
        <v>74.20499999999994</v>
      </c>
      <c r="O381" s="11">
        <f>SUM(M$3:M381)</f>
        <v>-46.64000000000001</v>
      </c>
      <c r="P381" s="12">
        <f t="shared" si="107"/>
        <v>1.5910162950257274</v>
      </c>
      <c r="Q381" s="12">
        <f t="shared" si="109"/>
        <v>1576.007450493108</v>
      </c>
      <c r="R381" s="11">
        <v>1</v>
      </c>
      <c r="S381" s="11">
        <f t="shared" si="99"/>
        <v>0.32</v>
      </c>
      <c r="T381" s="11">
        <f t="shared" si="100"/>
        <v>0</v>
      </c>
      <c r="U381" s="16">
        <v>43461</v>
      </c>
      <c r="V381" s="11">
        <v>248.1</v>
      </c>
      <c r="W381" s="18">
        <f t="shared" si="101"/>
        <v>7.9392</v>
      </c>
      <c r="X381" s="11">
        <f t="shared" si="102"/>
        <v>8</v>
      </c>
      <c r="Y381" s="18">
        <f t="shared" si="103"/>
        <v>400</v>
      </c>
      <c r="Z381" s="18">
        <f t="shared" si="104"/>
        <v>4000</v>
      </c>
      <c r="AA381" s="18">
        <f>SUM(Z$2:Z381)</f>
        <v>262375</v>
      </c>
      <c r="AB381" s="18">
        <f t="shared" si="105"/>
        <v>694.1137566137567</v>
      </c>
    </row>
    <row r="382" spans="1:28" ht="12.75">
      <c r="A382" s="11">
        <f t="shared" si="91"/>
        <v>-7.199999999999999</v>
      </c>
      <c r="B382" s="11">
        <f t="shared" si="92"/>
        <v>-5.04</v>
      </c>
      <c r="C382" s="11">
        <v>-0.36</v>
      </c>
      <c r="D382" s="11">
        <v>-0.37</v>
      </c>
      <c r="E382" s="11">
        <f t="shared" si="106"/>
        <v>34.743195087389694</v>
      </c>
      <c r="F382" s="12">
        <f t="shared" si="93"/>
        <v>480.8699999999997</v>
      </c>
      <c r="G382" s="12">
        <f t="shared" si="94"/>
        <v>644.0999999999995</v>
      </c>
      <c r="H382" s="11">
        <v>379</v>
      </c>
      <c r="I382" s="13">
        <f t="shared" si="95"/>
        <v>0</v>
      </c>
      <c r="J382" s="11">
        <f>SUM(I$3:I382)</f>
        <v>235</v>
      </c>
      <c r="K382" s="12">
        <f t="shared" si="96"/>
        <v>62.00527704485488</v>
      </c>
      <c r="L382" s="11">
        <f t="shared" si="97"/>
        <v>0</v>
      </c>
      <c r="M382" s="11">
        <f t="shared" si="98"/>
        <v>-0.36</v>
      </c>
      <c r="N382" s="11">
        <f>SUM(L$3:L382)</f>
        <v>74.20499999999994</v>
      </c>
      <c r="O382" s="11">
        <f>SUM(M$3:M382)</f>
        <v>-47.00000000000001</v>
      </c>
      <c r="P382" s="12">
        <f t="shared" si="107"/>
        <v>1.578829787234041</v>
      </c>
      <c r="Q382" s="12">
        <f t="shared" si="109"/>
        <v>1274.3568619630803</v>
      </c>
      <c r="R382" s="11">
        <v>0</v>
      </c>
      <c r="S382" s="11">
        <f t="shared" si="99"/>
        <v>0</v>
      </c>
      <c r="T382" s="11">
        <f t="shared" si="100"/>
        <v>-0.36</v>
      </c>
      <c r="U382" s="16">
        <v>43473</v>
      </c>
      <c r="V382" s="11">
        <v>256.72</v>
      </c>
      <c r="W382" s="18">
        <f t="shared" si="101"/>
        <v>-9.24192</v>
      </c>
      <c r="X382" s="11">
        <f t="shared" si="102"/>
        <v>-9.25</v>
      </c>
      <c r="Y382" s="18">
        <f t="shared" si="103"/>
        <v>-462.5</v>
      </c>
      <c r="Z382" s="18">
        <f t="shared" si="104"/>
        <v>-4625</v>
      </c>
      <c r="AA382" s="18">
        <f>SUM(Z$2:Z382)</f>
        <v>257750</v>
      </c>
      <c r="AB382" s="18">
        <f t="shared" si="105"/>
        <v>680.0791556728232</v>
      </c>
    </row>
    <row r="383" spans="1:28" ht="12.75">
      <c r="A383" s="11">
        <f t="shared" si="91"/>
        <v>11</v>
      </c>
      <c r="B383" s="11">
        <f t="shared" si="92"/>
        <v>7.700000000000001</v>
      </c>
      <c r="C383" s="11">
        <v>0.55</v>
      </c>
      <c r="D383" s="11">
        <v>0.6000000000000001</v>
      </c>
      <c r="E383" s="11">
        <f t="shared" si="106"/>
        <v>35.343195087389695</v>
      </c>
      <c r="F383" s="12">
        <f t="shared" si="93"/>
        <v>488.5699999999997</v>
      </c>
      <c r="G383" s="12">
        <f t="shared" si="94"/>
        <v>655.0999999999995</v>
      </c>
      <c r="H383" s="11">
        <v>380</v>
      </c>
      <c r="I383" s="13">
        <f t="shared" si="95"/>
        <v>1</v>
      </c>
      <c r="J383" s="11">
        <f>SUM(I$3:I383)</f>
        <v>236</v>
      </c>
      <c r="K383" s="12">
        <f t="shared" si="96"/>
        <v>62.10526315789474</v>
      </c>
      <c r="L383" s="11">
        <f t="shared" si="97"/>
        <v>0.55</v>
      </c>
      <c r="M383" s="11">
        <f t="shared" si="98"/>
        <v>0</v>
      </c>
      <c r="N383" s="11">
        <f>SUM(L$3:L383)</f>
        <v>74.75499999999994</v>
      </c>
      <c r="O383" s="11">
        <f>SUM(M$3:M383)</f>
        <v>-47.00000000000001</v>
      </c>
      <c r="P383" s="12">
        <f t="shared" si="107"/>
        <v>1.5905319148936155</v>
      </c>
      <c r="Q383" s="12">
        <f t="shared" si="109"/>
        <v>1697.3600241810773</v>
      </c>
      <c r="R383" s="11">
        <v>0</v>
      </c>
      <c r="S383" s="11">
        <f t="shared" si="99"/>
        <v>0</v>
      </c>
      <c r="T383" s="11">
        <f t="shared" si="100"/>
        <v>0.55</v>
      </c>
      <c r="U383" s="16">
        <v>43474</v>
      </c>
      <c r="V383" s="11">
        <v>257.87</v>
      </c>
      <c r="W383" s="18">
        <f t="shared" si="101"/>
        <v>14.182850000000004</v>
      </c>
      <c r="X383" s="11">
        <f t="shared" si="102"/>
        <v>14.25</v>
      </c>
      <c r="Y383" s="18">
        <f t="shared" si="103"/>
        <v>712.5</v>
      </c>
      <c r="Z383" s="18">
        <f t="shared" si="104"/>
        <v>7125</v>
      </c>
      <c r="AA383" s="18">
        <f>SUM(Z$2:Z383)</f>
        <v>264875</v>
      </c>
      <c r="AB383" s="18">
        <f t="shared" si="105"/>
        <v>697.0394736842105</v>
      </c>
    </row>
    <row r="384" spans="1:28" ht="12.75">
      <c r="A384" s="11">
        <f t="shared" si="91"/>
        <v>19.4</v>
      </c>
      <c r="B384" s="11">
        <f t="shared" si="92"/>
        <v>13.58</v>
      </c>
      <c r="C384" s="11">
        <v>0.97</v>
      </c>
      <c r="D384" s="11">
        <v>0.91</v>
      </c>
      <c r="E384" s="11">
        <f t="shared" si="106"/>
        <v>36.25319508738969</v>
      </c>
      <c r="F384" s="12">
        <f t="shared" si="93"/>
        <v>502.1499999999997</v>
      </c>
      <c r="G384" s="12">
        <f t="shared" si="94"/>
        <v>674.4999999999994</v>
      </c>
      <c r="H384" s="11">
        <v>381</v>
      </c>
      <c r="I384" s="13">
        <f t="shared" si="95"/>
        <v>1</v>
      </c>
      <c r="J384" s="11">
        <f>SUM(I$3:I384)</f>
        <v>237</v>
      </c>
      <c r="K384" s="12">
        <f t="shared" si="96"/>
        <v>62.20472440944882</v>
      </c>
      <c r="L384" s="11">
        <f t="shared" si="97"/>
        <v>0.97</v>
      </c>
      <c r="M384" s="11">
        <f t="shared" si="98"/>
        <v>0</v>
      </c>
      <c r="N384" s="11">
        <f>SUM(L$3:L384)</f>
        <v>75.72499999999994</v>
      </c>
      <c r="O384" s="11">
        <f>SUM(M$3:M384)</f>
        <v>-47.00000000000001</v>
      </c>
      <c r="P384" s="12">
        <f t="shared" si="107"/>
        <v>1.611170212765956</v>
      </c>
      <c r="Q384" s="12">
        <f t="shared" si="109"/>
        <v>1447.4145238176666</v>
      </c>
      <c r="R384" s="11">
        <v>0</v>
      </c>
      <c r="S384" s="11">
        <f t="shared" si="99"/>
        <v>0</v>
      </c>
      <c r="T384" s="11">
        <f t="shared" si="100"/>
        <v>0.97</v>
      </c>
      <c r="U384" s="16">
        <v>43493</v>
      </c>
      <c r="V384" s="11">
        <v>265.82</v>
      </c>
      <c r="W384" s="18">
        <f t="shared" si="101"/>
        <v>25.784539999999996</v>
      </c>
      <c r="X384" s="11">
        <f t="shared" si="102"/>
        <v>25.75</v>
      </c>
      <c r="Y384" s="18">
        <f t="shared" si="103"/>
        <v>1287.5</v>
      </c>
      <c r="Z384" s="18">
        <f t="shared" si="104"/>
        <v>12875</v>
      </c>
      <c r="AA384" s="18">
        <f>SUM(Z$2:Z384)</f>
        <v>277750</v>
      </c>
      <c r="AB384" s="18">
        <f t="shared" si="105"/>
        <v>729.002624671916</v>
      </c>
    </row>
    <row r="385" spans="1:28" ht="12.75">
      <c r="A385" s="11">
        <f t="shared" si="91"/>
        <v>7.199999999999999</v>
      </c>
      <c r="B385" s="11">
        <f t="shared" si="92"/>
        <v>5.04</v>
      </c>
      <c r="C385" s="11">
        <v>0.36</v>
      </c>
      <c r="D385" s="11">
        <v>0.44</v>
      </c>
      <c r="E385" s="11">
        <f t="shared" si="106"/>
        <v>36.69319508738969</v>
      </c>
      <c r="F385" s="12">
        <f t="shared" si="93"/>
        <v>507.1899999999997</v>
      </c>
      <c r="G385" s="12">
        <f t="shared" si="94"/>
        <v>681.6999999999995</v>
      </c>
      <c r="H385" s="11">
        <v>382</v>
      </c>
      <c r="I385" s="13">
        <f t="shared" si="95"/>
        <v>1</v>
      </c>
      <c r="J385" s="11">
        <f>SUM(I$3:I385)</f>
        <v>238</v>
      </c>
      <c r="K385" s="12">
        <f t="shared" si="96"/>
        <v>62.30366492146597</v>
      </c>
      <c r="L385" s="11">
        <f t="shared" si="97"/>
        <v>0.36</v>
      </c>
      <c r="M385" s="11">
        <f t="shared" si="98"/>
        <v>0</v>
      </c>
      <c r="N385" s="11">
        <f>SUM(L$3:L385)</f>
        <v>76.08499999999994</v>
      </c>
      <c r="O385" s="11">
        <f>SUM(M$3:M385)</f>
        <v>-47.00000000000001</v>
      </c>
      <c r="P385" s="12">
        <f t="shared" si="107"/>
        <v>1.618829787234041</v>
      </c>
      <c r="Q385" s="12">
        <f t="shared" si="109"/>
        <v>1782.9069693998035</v>
      </c>
      <c r="R385" s="11">
        <v>0</v>
      </c>
      <c r="S385" s="11">
        <f t="shared" si="99"/>
        <v>0</v>
      </c>
      <c r="T385" s="11">
        <f t="shared" si="100"/>
        <v>0.36</v>
      </c>
      <c r="U385" s="16">
        <v>43509</v>
      </c>
      <c r="V385" s="11">
        <v>274.98</v>
      </c>
      <c r="W385" s="18">
        <f t="shared" si="101"/>
        <v>9.89928</v>
      </c>
      <c r="X385" s="11">
        <f t="shared" si="102"/>
        <v>10</v>
      </c>
      <c r="Y385" s="18">
        <f t="shared" si="103"/>
        <v>500</v>
      </c>
      <c r="Z385" s="18">
        <f t="shared" si="104"/>
        <v>5000</v>
      </c>
      <c r="AA385" s="18">
        <f>SUM(Z$2:Z385)</f>
        <v>282750</v>
      </c>
      <c r="AB385" s="18">
        <f t="shared" si="105"/>
        <v>740.1832460732984</v>
      </c>
    </row>
    <row r="386" spans="1:28" ht="12.75">
      <c r="A386" s="11">
        <f t="shared" si="91"/>
        <v>3.5999999999999996</v>
      </c>
      <c r="B386" s="11">
        <f t="shared" si="92"/>
        <v>2.52</v>
      </c>
      <c r="C386" s="11">
        <v>0.18</v>
      </c>
      <c r="D386" s="11">
        <v>0.16</v>
      </c>
      <c r="E386" s="11">
        <f t="shared" si="106"/>
        <v>36.853195087389686</v>
      </c>
      <c r="F386" s="12">
        <f t="shared" si="93"/>
        <v>509.7099999999997</v>
      </c>
      <c r="G386" s="12">
        <f t="shared" si="94"/>
        <v>685.2999999999995</v>
      </c>
      <c r="H386" s="11">
        <v>383</v>
      </c>
      <c r="I386" s="13">
        <f t="shared" si="95"/>
        <v>1</v>
      </c>
      <c r="J386" s="11">
        <f>SUM(I$3:I386)</f>
        <v>239</v>
      </c>
      <c r="K386" s="12">
        <f t="shared" si="96"/>
        <v>62.40208877284596</v>
      </c>
      <c r="L386" s="11">
        <f t="shared" si="97"/>
        <v>0.18</v>
      </c>
      <c r="M386" s="11">
        <f t="shared" si="98"/>
        <v>0</v>
      </c>
      <c r="N386" s="11">
        <f>SUM(L$3:L386)</f>
        <v>76.26499999999994</v>
      </c>
      <c r="O386" s="11">
        <f>SUM(M$3:M386)</f>
        <v>-47.00000000000001</v>
      </c>
      <c r="P386" s="12">
        <f t="shared" si="107"/>
        <v>1.6226595744680836</v>
      </c>
      <c r="Q386" s="12">
        <f t="shared" si="109"/>
        <v>1483.8893698178715</v>
      </c>
      <c r="R386" s="11">
        <v>0</v>
      </c>
      <c r="S386" s="11">
        <f t="shared" si="99"/>
        <v>0</v>
      </c>
      <c r="T386" s="11">
        <f t="shared" si="100"/>
        <v>0.18</v>
      </c>
      <c r="U386" s="16">
        <v>43521</v>
      </c>
      <c r="V386" s="11">
        <v>279.57</v>
      </c>
      <c r="W386" s="18">
        <f t="shared" si="101"/>
        <v>5.032259999999999</v>
      </c>
      <c r="X386" s="11">
        <f t="shared" si="102"/>
        <v>5</v>
      </c>
      <c r="Y386" s="18">
        <f t="shared" si="103"/>
        <v>250</v>
      </c>
      <c r="Z386" s="18">
        <f t="shared" si="104"/>
        <v>2500</v>
      </c>
      <c r="AA386" s="18">
        <f>SUM(Z$2:Z386)</f>
        <v>285250</v>
      </c>
      <c r="AB386" s="18">
        <f t="shared" si="105"/>
        <v>744.7780678851175</v>
      </c>
    </row>
    <row r="387" spans="1:28" ht="12.75">
      <c r="A387" s="11">
        <f aca="true" t="shared" si="110" ref="A387:A419">C387*20</f>
        <v>11.400000000000002</v>
      </c>
      <c r="B387" s="11">
        <f aca="true" t="shared" si="111" ref="B387:B450">C387*14</f>
        <v>7.98</v>
      </c>
      <c r="C387" s="11">
        <v>0.5700000000000001</v>
      </c>
      <c r="D387" s="11">
        <v>0.67</v>
      </c>
      <c r="E387" s="11">
        <f t="shared" si="106"/>
        <v>37.52319508738969</v>
      </c>
      <c r="F387" s="12">
        <f aca="true" t="shared" si="112" ref="F387:F419">B387+F386</f>
        <v>517.6899999999997</v>
      </c>
      <c r="G387" s="12">
        <f aca="true" t="shared" si="113" ref="G387:G419">G386+A387</f>
        <v>696.6999999999995</v>
      </c>
      <c r="H387" s="11">
        <v>384</v>
      </c>
      <c r="I387" s="13">
        <f aca="true" t="shared" si="114" ref="I387:I419">IF(OR(C387&gt;0,C387=0),1,0)</f>
        <v>1</v>
      </c>
      <c r="J387" s="11">
        <f>SUM(I$3:I387)</f>
        <v>240</v>
      </c>
      <c r="K387" s="12">
        <f aca="true" t="shared" si="115" ref="K387:K450">J387/H387*100</f>
        <v>62.5</v>
      </c>
      <c r="L387" s="11">
        <f aca="true" t="shared" si="116" ref="L387:L419">IF(C387&gt;0,C387,0)</f>
        <v>0.5700000000000001</v>
      </c>
      <c r="M387" s="11">
        <f aca="true" t="shared" si="117" ref="M387:M419">IF(C387&lt;0,C387,0)</f>
        <v>0</v>
      </c>
      <c r="N387" s="11">
        <f>SUM(L$3:L387)</f>
        <v>76.83499999999994</v>
      </c>
      <c r="O387" s="11">
        <f>SUM(M$3:M387)</f>
        <v>-47.00000000000001</v>
      </c>
      <c r="P387" s="12">
        <f t="shared" si="107"/>
        <v>1.6347872340425516</v>
      </c>
      <c r="Q387" s="12">
        <f t="shared" si="109"/>
        <v>1925.182945557908</v>
      </c>
      <c r="R387" s="11">
        <v>1</v>
      </c>
      <c r="S387" s="11">
        <f aca="true" t="shared" si="118" ref="S387:S450">IF(R387&gt;0,C387,0)</f>
        <v>0.5700000000000001</v>
      </c>
      <c r="T387" s="11">
        <f aca="true" t="shared" si="119" ref="T387:T419">IF(R387=0,C387,0)</f>
        <v>0</v>
      </c>
      <c r="U387" s="16">
        <v>43524</v>
      </c>
      <c r="V387" s="11">
        <v>278.57</v>
      </c>
      <c r="W387" s="18">
        <f aca="true" t="shared" si="120" ref="W387:W450">V387*C387*10/100</f>
        <v>15.878490000000001</v>
      </c>
      <c r="X387" s="11">
        <f aca="true" t="shared" si="121" ref="X387:X450">_XLL.ARROTONDA.MULTIPLO(W387,IF(W387&gt;0,1/4,-1/4))</f>
        <v>16</v>
      </c>
      <c r="Y387" s="18">
        <f aca="true" t="shared" si="122" ref="Y387:Y450">X387*50</f>
        <v>800</v>
      </c>
      <c r="Z387" s="18">
        <f aca="true" t="shared" si="123" ref="Z387:Z450">Y387*10</f>
        <v>8000</v>
      </c>
      <c r="AA387" s="18">
        <f>SUM(Z$2:Z387)</f>
        <v>293250</v>
      </c>
      <c r="AB387" s="18">
        <f aca="true" t="shared" si="124" ref="AB387:AB450">AA387/H387</f>
        <v>763.671875</v>
      </c>
    </row>
    <row r="388" spans="1:28" ht="12.75">
      <c r="A388" s="11">
        <f t="shared" si="110"/>
        <v>-0.2</v>
      </c>
      <c r="B388" s="11">
        <f t="shared" si="111"/>
        <v>-0.14</v>
      </c>
      <c r="C388" s="11">
        <v>-0.01</v>
      </c>
      <c r="D388" s="11">
        <v>-0.01</v>
      </c>
      <c r="E388" s="11">
        <f aca="true" t="shared" si="125" ref="E388:E451">E387+D388</f>
        <v>37.51319508738969</v>
      </c>
      <c r="F388" s="12">
        <f t="shared" si="112"/>
        <v>517.5499999999997</v>
      </c>
      <c r="G388" s="12">
        <f t="shared" si="113"/>
        <v>696.4999999999994</v>
      </c>
      <c r="H388" s="11">
        <v>385</v>
      </c>
      <c r="I388" s="13">
        <f t="shared" si="114"/>
        <v>0</v>
      </c>
      <c r="J388" s="11">
        <f>SUM(I$3:I388)</f>
        <v>240</v>
      </c>
      <c r="K388" s="12">
        <f t="shared" si="115"/>
        <v>62.33766233766234</v>
      </c>
      <c r="L388" s="11">
        <f t="shared" si="116"/>
        <v>0</v>
      </c>
      <c r="M388" s="11">
        <f t="shared" si="117"/>
        <v>-0.01</v>
      </c>
      <c r="N388" s="11">
        <f>SUM(L$3:L388)</f>
        <v>76.83499999999994</v>
      </c>
      <c r="O388" s="11">
        <f>SUM(M$3:M388)</f>
        <v>-47.010000000000005</v>
      </c>
      <c r="P388" s="12">
        <f t="shared" si="107"/>
        <v>1.634439480961496</v>
      </c>
      <c r="Q388" s="12">
        <f t="shared" si="109"/>
        <v>1481.8119247001266</v>
      </c>
      <c r="R388" s="11">
        <v>0</v>
      </c>
      <c r="S388" s="11">
        <f t="shared" si="118"/>
        <v>0</v>
      </c>
      <c r="T388" s="11">
        <f t="shared" si="119"/>
        <v>-0.01</v>
      </c>
      <c r="U388" s="16">
        <v>43537</v>
      </c>
      <c r="V388" s="11">
        <v>280.11</v>
      </c>
      <c r="W388" s="18">
        <f t="shared" si="120"/>
        <v>-0.28011</v>
      </c>
      <c r="X388" s="11">
        <f t="shared" si="121"/>
        <v>-0.25</v>
      </c>
      <c r="Y388" s="18">
        <f t="shared" si="122"/>
        <v>-12.5</v>
      </c>
      <c r="Z388" s="18">
        <f t="shared" si="123"/>
        <v>-125</v>
      </c>
      <c r="AA388" s="18">
        <f>SUM(Z$2:Z388)</f>
        <v>293125</v>
      </c>
      <c r="AB388" s="18">
        <f t="shared" si="124"/>
        <v>761.3636363636364</v>
      </c>
    </row>
    <row r="389" spans="1:28" ht="12.75">
      <c r="A389" s="11">
        <f t="shared" si="110"/>
        <v>-1.6</v>
      </c>
      <c r="B389" s="11">
        <f t="shared" si="111"/>
        <v>-1.12</v>
      </c>
      <c r="C389" s="11">
        <v>-0.08</v>
      </c>
      <c r="D389" s="11">
        <v>-0.08</v>
      </c>
      <c r="E389" s="11">
        <f t="shared" si="125"/>
        <v>37.43319508738969</v>
      </c>
      <c r="F389" s="12">
        <f t="shared" si="112"/>
        <v>516.4299999999997</v>
      </c>
      <c r="G389" s="12">
        <f t="shared" si="113"/>
        <v>694.8999999999994</v>
      </c>
      <c r="H389" s="11">
        <v>386</v>
      </c>
      <c r="I389" s="13">
        <f t="shared" si="114"/>
        <v>0</v>
      </c>
      <c r="J389" s="11">
        <f>SUM(I$3:I389)</f>
        <v>240</v>
      </c>
      <c r="K389" s="12">
        <f t="shared" si="115"/>
        <v>62.17616580310881</v>
      </c>
      <c r="L389" s="11">
        <f t="shared" si="116"/>
        <v>0</v>
      </c>
      <c r="M389" s="11">
        <f t="shared" si="117"/>
        <v>-0.08</v>
      </c>
      <c r="N389" s="11">
        <f>SUM(L$3:L389)</f>
        <v>76.83499999999994</v>
      </c>
      <c r="O389" s="11">
        <f>SUM(M$3:M389)</f>
        <v>-47.09</v>
      </c>
      <c r="P389" s="12">
        <f t="shared" si="107"/>
        <v>1.6316627734126128</v>
      </c>
      <c r="Q389" s="12">
        <f t="shared" si="109"/>
        <v>1903.6208965676594</v>
      </c>
      <c r="R389" s="11">
        <v>0</v>
      </c>
      <c r="S389" s="11">
        <f t="shared" si="118"/>
        <v>0</v>
      </c>
      <c r="T389" s="11">
        <f t="shared" si="119"/>
        <v>-0.08</v>
      </c>
      <c r="U389" s="16">
        <v>43539</v>
      </c>
      <c r="V389" s="11">
        <v>281.31</v>
      </c>
      <c r="W389" s="18">
        <f t="shared" si="120"/>
        <v>-2.25048</v>
      </c>
      <c r="X389" s="11">
        <f t="shared" si="121"/>
        <v>-2.25</v>
      </c>
      <c r="Y389" s="18">
        <f t="shared" si="122"/>
        <v>-112.5</v>
      </c>
      <c r="Z389" s="18">
        <f t="shared" si="123"/>
        <v>-1125</v>
      </c>
      <c r="AA389" s="18">
        <f>SUM(Z$2:Z389)</f>
        <v>292000</v>
      </c>
      <c r="AB389" s="18">
        <f t="shared" si="124"/>
        <v>756.4766839378239</v>
      </c>
    </row>
    <row r="390" spans="1:28" ht="12.75">
      <c r="A390" s="11">
        <f t="shared" si="110"/>
        <v>-8.4</v>
      </c>
      <c r="B390" s="11">
        <f t="shared" si="111"/>
        <v>-5.88</v>
      </c>
      <c r="C390" s="11">
        <v>-0.42</v>
      </c>
      <c r="D390" s="11">
        <v>-0.42</v>
      </c>
      <c r="E390" s="11">
        <f t="shared" si="125"/>
        <v>37.01319508738969</v>
      </c>
      <c r="F390" s="12">
        <f t="shared" si="112"/>
        <v>510.5499999999997</v>
      </c>
      <c r="G390" s="12">
        <f t="shared" si="113"/>
        <v>686.4999999999994</v>
      </c>
      <c r="H390" s="11">
        <v>387</v>
      </c>
      <c r="I390" s="13">
        <f t="shared" si="114"/>
        <v>0</v>
      </c>
      <c r="J390" s="11">
        <f>SUM(I$3:I390)</f>
        <v>240</v>
      </c>
      <c r="K390" s="12">
        <f t="shared" si="115"/>
        <v>62.01550387596899</v>
      </c>
      <c r="L390" s="11">
        <f t="shared" si="116"/>
        <v>0</v>
      </c>
      <c r="M390" s="11">
        <f t="shared" si="117"/>
        <v>-0.42</v>
      </c>
      <c r="N390" s="11">
        <f>SUM(L$3:L390)</f>
        <v>76.83499999999994</v>
      </c>
      <c r="O390" s="11">
        <f>SUM(M$3:M390)</f>
        <v>-47.510000000000005</v>
      </c>
      <c r="P390" s="12">
        <f t="shared" si="107"/>
        <v>1.6172384761102911</v>
      </c>
      <c r="Q390" s="12">
        <f t="shared" si="109"/>
        <v>1394.6813835277592</v>
      </c>
      <c r="R390" s="11">
        <v>0</v>
      </c>
      <c r="S390" s="11">
        <f t="shared" si="118"/>
        <v>0</v>
      </c>
      <c r="T390" s="11">
        <f t="shared" si="119"/>
        <v>-0.42</v>
      </c>
      <c r="U390" s="16">
        <v>43542</v>
      </c>
      <c r="V390" s="11">
        <v>282.33</v>
      </c>
      <c r="W390" s="18">
        <f t="shared" si="120"/>
        <v>-11.85786</v>
      </c>
      <c r="X390" s="11">
        <f t="shared" si="121"/>
        <v>-11.75</v>
      </c>
      <c r="Y390" s="18">
        <f t="shared" si="122"/>
        <v>-587.5</v>
      </c>
      <c r="Z390" s="18">
        <f t="shared" si="123"/>
        <v>-5875</v>
      </c>
      <c r="AA390" s="18">
        <f>SUM(Z$2:Z390)</f>
        <v>286125</v>
      </c>
      <c r="AB390" s="18">
        <f t="shared" si="124"/>
        <v>739.3410852713179</v>
      </c>
    </row>
    <row r="391" spans="1:28" ht="12.75">
      <c r="A391" s="11">
        <f t="shared" si="110"/>
        <v>14</v>
      </c>
      <c r="B391" s="11">
        <f t="shared" si="111"/>
        <v>9.799999999999999</v>
      </c>
      <c r="C391" s="11">
        <v>0.7</v>
      </c>
      <c r="D391" s="11">
        <v>0.7</v>
      </c>
      <c r="E391" s="11">
        <f t="shared" si="125"/>
        <v>37.71319508738969</v>
      </c>
      <c r="F391" s="12">
        <f t="shared" si="112"/>
        <v>520.3499999999997</v>
      </c>
      <c r="G391" s="12">
        <f t="shared" si="113"/>
        <v>700.4999999999994</v>
      </c>
      <c r="H391" s="11">
        <v>388</v>
      </c>
      <c r="I391" s="13">
        <f t="shared" si="114"/>
        <v>1</v>
      </c>
      <c r="J391" s="11">
        <f>SUM(I$3:I391)</f>
        <v>241</v>
      </c>
      <c r="K391" s="12">
        <f t="shared" si="115"/>
        <v>62.11340206185567</v>
      </c>
      <c r="L391" s="11">
        <f t="shared" si="116"/>
        <v>0.7</v>
      </c>
      <c r="M391" s="11">
        <f t="shared" si="117"/>
        <v>0</v>
      </c>
      <c r="N391" s="11">
        <f>SUM(L$3:L391)</f>
        <v>77.53499999999994</v>
      </c>
      <c r="O391" s="11">
        <f>SUM(M$3:M391)</f>
        <v>-47.510000000000005</v>
      </c>
      <c r="P391" s="12">
        <f t="shared" si="107"/>
        <v>1.6319722163754984</v>
      </c>
      <c r="Q391" s="12">
        <f t="shared" si="109"/>
        <v>2090.1757444312902</v>
      </c>
      <c r="R391" s="11">
        <v>1</v>
      </c>
      <c r="S391" s="11">
        <f t="shared" si="118"/>
        <v>0.7</v>
      </c>
      <c r="T391" s="11">
        <f t="shared" si="119"/>
        <v>0</v>
      </c>
      <c r="U391" s="16">
        <v>43549</v>
      </c>
      <c r="V391" s="11">
        <v>279.04</v>
      </c>
      <c r="W391" s="18">
        <f t="shared" si="120"/>
        <v>19.532799999999998</v>
      </c>
      <c r="X391" s="11">
        <f t="shared" si="121"/>
        <v>19.5</v>
      </c>
      <c r="Y391" s="18">
        <f t="shared" si="122"/>
        <v>975</v>
      </c>
      <c r="Z391" s="18">
        <f t="shared" si="123"/>
        <v>9750</v>
      </c>
      <c r="AA391" s="18">
        <f>SUM(Z$2:Z391)</f>
        <v>295875</v>
      </c>
      <c r="AB391" s="18">
        <f t="shared" si="124"/>
        <v>762.5644329896908</v>
      </c>
    </row>
    <row r="392" spans="1:28" ht="12.75">
      <c r="A392" s="11">
        <f t="shared" si="110"/>
        <v>-1.4000000000000001</v>
      </c>
      <c r="B392" s="11">
        <f t="shared" si="111"/>
        <v>-0.9800000000000001</v>
      </c>
      <c r="C392" s="11">
        <v>-0.07</v>
      </c>
      <c r="D392" s="11">
        <v>-0.07</v>
      </c>
      <c r="E392" s="11">
        <f t="shared" si="125"/>
        <v>37.64319508738969</v>
      </c>
      <c r="F392" s="12">
        <f t="shared" si="112"/>
        <v>519.3699999999997</v>
      </c>
      <c r="G392" s="12">
        <f t="shared" si="113"/>
        <v>699.0999999999995</v>
      </c>
      <c r="H392" s="11">
        <v>389</v>
      </c>
      <c r="I392" s="13">
        <f t="shared" si="114"/>
        <v>0</v>
      </c>
      <c r="J392" s="11">
        <f>SUM(I$3:I392)</f>
        <v>241</v>
      </c>
      <c r="K392" s="12">
        <f t="shared" si="115"/>
        <v>61.95372750642674</v>
      </c>
      <c r="L392" s="11">
        <f t="shared" si="116"/>
        <v>0</v>
      </c>
      <c r="M392" s="11">
        <f t="shared" si="117"/>
        <v>-0.07</v>
      </c>
      <c r="N392" s="11">
        <f>SUM(L$3:L392)</f>
        <v>77.53499999999994</v>
      </c>
      <c r="O392" s="11">
        <f>SUM(M$3:M392)</f>
        <v>-47.580000000000005</v>
      </c>
      <c r="P392" s="12">
        <f>N392/-O392</f>
        <v>1.629571248423706</v>
      </c>
      <c r="Q392" s="12">
        <f t="shared" si="109"/>
        <v>1381.013505969187</v>
      </c>
      <c r="R392" s="11">
        <v>0</v>
      </c>
      <c r="S392" s="11">
        <f t="shared" si="118"/>
        <v>0</v>
      </c>
      <c r="T392" s="11">
        <f t="shared" si="119"/>
        <v>-0.07</v>
      </c>
      <c r="U392" s="16">
        <v>43556</v>
      </c>
      <c r="V392" s="11">
        <v>285.83</v>
      </c>
      <c r="W392" s="18">
        <f t="shared" si="120"/>
        <v>-2.00081</v>
      </c>
      <c r="X392" s="11">
        <f t="shared" si="121"/>
        <v>-2</v>
      </c>
      <c r="Y392" s="18">
        <f t="shared" si="122"/>
        <v>-100</v>
      </c>
      <c r="Z392" s="18">
        <f t="shared" si="123"/>
        <v>-1000</v>
      </c>
      <c r="AA392" s="18">
        <f>SUM(Z$2:Z392)</f>
        <v>294875</v>
      </c>
      <c r="AB392" s="18">
        <f t="shared" si="124"/>
        <v>758.0334190231363</v>
      </c>
    </row>
    <row r="393" spans="1:28" ht="12.75">
      <c r="A393" s="11">
        <f t="shared" si="110"/>
        <v>-9.399999999999999</v>
      </c>
      <c r="B393" s="11">
        <f t="shared" si="111"/>
        <v>-6.58</v>
      </c>
      <c r="C393" s="11">
        <v>-0.47</v>
      </c>
      <c r="D393" s="11">
        <v>-0.47</v>
      </c>
      <c r="E393" s="11">
        <f t="shared" si="125"/>
        <v>37.17319508738969</v>
      </c>
      <c r="F393" s="12">
        <f t="shared" si="112"/>
        <v>512.7899999999996</v>
      </c>
      <c r="G393" s="12">
        <f t="shared" si="113"/>
        <v>689.6999999999995</v>
      </c>
      <c r="H393" s="11">
        <v>390</v>
      </c>
      <c r="I393" s="13">
        <f t="shared" si="114"/>
        <v>0</v>
      </c>
      <c r="J393" s="11">
        <f>SUM(I$3:I393)</f>
        <v>241</v>
      </c>
      <c r="K393" s="12">
        <f t="shared" si="115"/>
        <v>61.794871794871796</v>
      </c>
      <c r="L393" s="11">
        <f t="shared" si="116"/>
        <v>0</v>
      </c>
      <c r="M393" s="11">
        <f t="shared" si="117"/>
        <v>-0.47</v>
      </c>
      <c r="N393" s="11">
        <f>SUM(L$3:L393)</f>
        <v>77.53499999999994</v>
      </c>
      <c r="O393" s="11">
        <f>SUM(M$3:M393)</f>
        <v>-48.050000000000004</v>
      </c>
      <c r="P393" s="12">
        <f>N393/-O393</f>
        <v>1.6136316337148788</v>
      </c>
      <c r="Q393" s="12">
        <f t="shared" si="109"/>
        <v>1952.6421804477113</v>
      </c>
      <c r="R393" s="11">
        <v>0</v>
      </c>
      <c r="S393" s="11">
        <f t="shared" si="118"/>
        <v>0</v>
      </c>
      <c r="T393" s="11">
        <f t="shared" si="119"/>
        <v>-0.47</v>
      </c>
      <c r="U393" s="16">
        <v>43557</v>
      </c>
      <c r="V393" s="11">
        <v>285.97</v>
      </c>
      <c r="W393" s="18">
        <f t="shared" si="120"/>
        <v>-13.44059</v>
      </c>
      <c r="X393" s="11">
        <f t="shared" si="121"/>
        <v>-13.5</v>
      </c>
      <c r="Y393" s="18">
        <f t="shared" si="122"/>
        <v>-675</v>
      </c>
      <c r="Z393" s="18">
        <f t="shared" si="123"/>
        <v>-6750</v>
      </c>
      <c r="AA393" s="18">
        <f>SUM(Z$2:Z393)</f>
        <v>288125</v>
      </c>
      <c r="AB393" s="18">
        <f t="shared" si="124"/>
        <v>738.7820512820513</v>
      </c>
    </row>
    <row r="394" spans="1:28" ht="12.75">
      <c r="A394" s="11">
        <f t="shared" si="110"/>
        <v>-2.6</v>
      </c>
      <c r="B394" s="11">
        <f t="shared" si="111"/>
        <v>-1.82</v>
      </c>
      <c r="C394" s="11">
        <v>-0.13</v>
      </c>
      <c r="D394" s="11">
        <v>-0.13</v>
      </c>
      <c r="E394" s="11">
        <f t="shared" si="125"/>
        <v>37.04319508738969</v>
      </c>
      <c r="F394" s="12">
        <f t="shared" si="112"/>
        <v>510.96999999999963</v>
      </c>
      <c r="G394" s="12">
        <f t="shared" si="113"/>
        <v>687.0999999999995</v>
      </c>
      <c r="H394" s="11">
        <v>391</v>
      </c>
      <c r="I394" s="13">
        <f t="shared" si="114"/>
        <v>0</v>
      </c>
      <c r="J394" s="11">
        <f>SUM(I$3:I394)</f>
        <v>241</v>
      </c>
      <c r="K394" s="12">
        <f t="shared" si="115"/>
        <v>61.63682864450127</v>
      </c>
      <c r="L394" s="11">
        <f t="shared" si="116"/>
        <v>0</v>
      </c>
      <c r="M394" s="11">
        <f t="shared" si="117"/>
        <v>-0.13</v>
      </c>
      <c r="N394" s="11">
        <f>SUM(L$3:L394)</f>
        <v>77.53499999999994</v>
      </c>
      <c r="O394" s="11">
        <f>SUM(M$3:M394)</f>
        <v>-48.18000000000001</v>
      </c>
      <c r="P394" s="12">
        <f>N394/-O394</f>
        <v>1.6092777085927756</v>
      </c>
      <c r="Q394" s="12">
        <f t="shared" si="109"/>
        <v>1355.8790601605479</v>
      </c>
      <c r="R394" s="11">
        <v>0</v>
      </c>
      <c r="S394" s="11">
        <f t="shared" si="118"/>
        <v>0</v>
      </c>
      <c r="T394" s="11">
        <f t="shared" si="119"/>
        <v>-0.13</v>
      </c>
      <c r="U394" s="16">
        <v>43558</v>
      </c>
      <c r="V394" s="11">
        <v>286.42</v>
      </c>
      <c r="W394" s="18">
        <f t="shared" si="120"/>
        <v>-3.72346</v>
      </c>
      <c r="X394" s="11">
        <f t="shared" si="121"/>
        <v>-3.75</v>
      </c>
      <c r="Y394" s="18">
        <f t="shared" si="122"/>
        <v>-187.5</v>
      </c>
      <c r="Z394" s="18">
        <f t="shared" si="123"/>
        <v>-1875</v>
      </c>
      <c r="AA394" s="18">
        <f>SUM(Z$2:Z394)</f>
        <v>286250</v>
      </c>
      <c r="AB394" s="18">
        <f t="shared" si="124"/>
        <v>732.0971867007672</v>
      </c>
    </row>
    <row r="395" spans="1:28" ht="12.75">
      <c r="A395" s="11">
        <f t="shared" si="110"/>
        <v>-5.2</v>
      </c>
      <c r="B395" s="11">
        <f t="shared" si="111"/>
        <v>-3.64</v>
      </c>
      <c r="C395" s="11">
        <v>-0.26</v>
      </c>
      <c r="D395" s="11">
        <v>-0.26</v>
      </c>
      <c r="E395" s="11">
        <f t="shared" si="125"/>
        <v>36.78319508738969</v>
      </c>
      <c r="F395" s="12">
        <f t="shared" si="112"/>
        <v>507.32999999999964</v>
      </c>
      <c r="G395" s="12">
        <f t="shared" si="113"/>
        <v>681.8999999999994</v>
      </c>
      <c r="H395" s="11">
        <v>392</v>
      </c>
      <c r="I395" s="13">
        <f t="shared" si="114"/>
        <v>0</v>
      </c>
      <c r="J395" s="11">
        <f>SUM(I$3:I395)</f>
        <v>241</v>
      </c>
      <c r="K395" s="12">
        <f t="shared" si="115"/>
        <v>61.47959183673469</v>
      </c>
      <c r="L395" s="11">
        <f t="shared" si="116"/>
        <v>0</v>
      </c>
      <c r="M395" s="11">
        <f t="shared" si="117"/>
        <v>-0.26</v>
      </c>
      <c r="N395" s="11">
        <f>SUM(L$3:L395)</f>
        <v>77.53499999999994</v>
      </c>
      <c r="O395" s="11">
        <f>SUM(M$3:M395)</f>
        <v>-48.440000000000005</v>
      </c>
      <c r="P395" s="12">
        <f>N395/-O395</f>
        <v>1.6006399669694453</v>
      </c>
      <c r="Q395" s="12">
        <f t="shared" si="109"/>
        <v>1881.5660050794147</v>
      </c>
      <c r="R395" s="11">
        <v>0</v>
      </c>
      <c r="S395" s="11">
        <f t="shared" si="118"/>
        <v>0</v>
      </c>
      <c r="T395" s="11">
        <f t="shared" si="119"/>
        <v>-0.26</v>
      </c>
      <c r="U395" s="16">
        <v>43559</v>
      </c>
      <c r="V395" s="11">
        <v>287.18</v>
      </c>
      <c r="W395" s="18">
        <f t="shared" si="120"/>
        <v>-7.466680000000001</v>
      </c>
      <c r="X395" s="11">
        <f t="shared" si="121"/>
        <v>-7.5</v>
      </c>
      <c r="Y395" s="18">
        <f t="shared" si="122"/>
        <v>-375</v>
      </c>
      <c r="Z395" s="18">
        <f t="shared" si="123"/>
        <v>-3750</v>
      </c>
      <c r="AA395" s="18">
        <f>SUM(Z$2:Z395)</f>
        <v>282500</v>
      </c>
      <c r="AB395" s="18">
        <f t="shared" si="124"/>
        <v>720.6632653061224</v>
      </c>
    </row>
    <row r="396" spans="1:28" ht="12.75">
      <c r="A396" s="11">
        <f t="shared" si="110"/>
        <v>3.2</v>
      </c>
      <c r="B396" s="11">
        <f t="shared" si="111"/>
        <v>2.24</v>
      </c>
      <c r="C396" s="11">
        <v>0.16</v>
      </c>
      <c r="D396" s="11">
        <v>0.16</v>
      </c>
      <c r="E396" s="11">
        <f t="shared" si="125"/>
        <v>36.94319508738969</v>
      </c>
      <c r="F396" s="12">
        <f t="shared" si="112"/>
        <v>509.56999999999965</v>
      </c>
      <c r="G396" s="12">
        <f t="shared" si="113"/>
        <v>685.0999999999995</v>
      </c>
      <c r="H396" s="11">
        <v>393</v>
      </c>
      <c r="I396" s="13">
        <f t="shared" si="114"/>
        <v>1</v>
      </c>
      <c r="J396" s="11">
        <f>SUM(I$3:I396)</f>
        <v>242</v>
      </c>
      <c r="K396" s="12">
        <f t="shared" si="115"/>
        <v>61.57760814249363</v>
      </c>
      <c r="L396" s="11">
        <f t="shared" si="116"/>
        <v>0.16</v>
      </c>
      <c r="M396" s="11">
        <f t="shared" si="117"/>
        <v>0</v>
      </c>
      <c r="N396" s="11">
        <f>SUM(L$3:L396)</f>
        <v>77.69499999999994</v>
      </c>
      <c r="O396" s="11">
        <f>SUM(M$3:M396)</f>
        <v>-48.440000000000005</v>
      </c>
      <c r="P396" s="12">
        <f>N396/-O396</f>
        <v>1.603943022295622</v>
      </c>
      <c r="Q396" s="12">
        <f t="shared" si="109"/>
        <v>1386.2507511081442</v>
      </c>
      <c r="R396" s="11">
        <v>0</v>
      </c>
      <c r="S396" s="11">
        <f t="shared" si="118"/>
        <v>0</v>
      </c>
      <c r="T396" s="11">
        <f t="shared" si="119"/>
        <v>0.16</v>
      </c>
      <c r="U396" s="16">
        <v>43560</v>
      </c>
      <c r="V396" s="11">
        <v>288.57</v>
      </c>
      <c r="W396" s="18">
        <f t="shared" si="120"/>
        <v>4.61712</v>
      </c>
      <c r="X396" s="11">
        <f t="shared" si="121"/>
        <v>4.5</v>
      </c>
      <c r="Y396" s="18">
        <f t="shared" si="122"/>
        <v>225</v>
      </c>
      <c r="Z396" s="18">
        <f t="shared" si="123"/>
        <v>2250</v>
      </c>
      <c r="AA396" s="18">
        <f>SUM(Z$2:Z396)</f>
        <v>284750</v>
      </c>
      <c r="AB396" s="18">
        <f t="shared" si="124"/>
        <v>724.5547073791348</v>
      </c>
    </row>
    <row r="397" spans="1:28" ht="12.75">
      <c r="A397" s="11">
        <f t="shared" si="110"/>
        <v>-0.4</v>
      </c>
      <c r="B397" s="11">
        <f t="shared" si="111"/>
        <v>-0.28</v>
      </c>
      <c r="C397" s="11">
        <v>-0.02</v>
      </c>
      <c r="D397" s="11">
        <v>-0.02</v>
      </c>
      <c r="E397" s="11">
        <f t="shared" si="125"/>
        <v>36.923195087389686</v>
      </c>
      <c r="F397" s="12">
        <f t="shared" si="112"/>
        <v>509.2899999999997</v>
      </c>
      <c r="G397" s="12">
        <f t="shared" si="113"/>
        <v>684.6999999999995</v>
      </c>
      <c r="H397" s="11">
        <v>394</v>
      </c>
      <c r="I397" s="13">
        <f t="shared" si="114"/>
        <v>0</v>
      </c>
      <c r="J397" s="11">
        <f>SUM(I$3:I397)</f>
        <v>242</v>
      </c>
      <c r="K397" s="12">
        <f t="shared" si="115"/>
        <v>61.42131979695431</v>
      </c>
      <c r="L397" s="11">
        <f t="shared" si="116"/>
        <v>0</v>
      </c>
      <c r="M397" s="11">
        <f t="shared" si="117"/>
        <v>-0.02</v>
      </c>
      <c r="N397" s="11">
        <f>SUM(L$3:L397)</f>
        <v>77.69499999999994</v>
      </c>
      <c r="O397" s="11">
        <f>SUM(M$3:M397)</f>
        <v>-48.46000000000001</v>
      </c>
      <c r="P397" s="12">
        <f>N397/-O397</f>
        <v>1.603281056541476</v>
      </c>
      <c r="Q397" s="12">
        <f t="shared" si="109"/>
        <v>1876.2976202651923</v>
      </c>
      <c r="R397" s="11">
        <v>0</v>
      </c>
      <c r="S397" s="11">
        <f t="shared" si="118"/>
        <v>0</v>
      </c>
      <c r="T397" s="11">
        <f t="shared" si="119"/>
        <v>-0.02</v>
      </c>
      <c r="U397" s="16">
        <v>43567</v>
      </c>
      <c r="V397" s="11">
        <v>290.19</v>
      </c>
      <c r="W397" s="18">
        <f t="shared" si="120"/>
        <v>-0.58038</v>
      </c>
      <c r="X397" s="11">
        <f t="shared" si="121"/>
        <v>-0.5</v>
      </c>
      <c r="Y397" s="18">
        <f t="shared" si="122"/>
        <v>-25</v>
      </c>
      <c r="Z397" s="18">
        <f t="shared" si="123"/>
        <v>-250</v>
      </c>
      <c r="AA397" s="18">
        <f>SUM(Z$2:Z397)</f>
        <v>284500</v>
      </c>
      <c r="AB397" s="18">
        <f t="shared" si="124"/>
        <v>722.0812182741116</v>
      </c>
    </row>
    <row r="398" spans="1:28" ht="12.75">
      <c r="A398" s="11">
        <f t="shared" si="110"/>
        <v>-8.4</v>
      </c>
      <c r="B398" s="11">
        <f t="shared" si="111"/>
        <v>-5.88</v>
      </c>
      <c r="C398" s="11">
        <v>-0.42</v>
      </c>
      <c r="D398" s="11">
        <v>-0.42</v>
      </c>
      <c r="E398" s="11">
        <f t="shared" si="125"/>
        <v>36.503195087389685</v>
      </c>
      <c r="F398" s="12">
        <f t="shared" si="112"/>
        <v>503.4099999999997</v>
      </c>
      <c r="G398" s="12">
        <f t="shared" si="113"/>
        <v>676.2999999999995</v>
      </c>
      <c r="H398" s="11">
        <v>395</v>
      </c>
      <c r="I398" s="13">
        <f t="shared" si="114"/>
        <v>0</v>
      </c>
      <c r="J398" s="11">
        <f>SUM(I$3:I398)</f>
        <v>242</v>
      </c>
      <c r="K398" s="12">
        <f t="shared" si="115"/>
        <v>61.26582278481013</v>
      </c>
      <c r="L398" s="11">
        <f t="shared" si="116"/>
        <v>0</v>
      </c>
      <c r="M398" s="11">
        <f t="shared" si="117"/>
        <v>-0.42</v>
      </c>
      <c r="N398" s="11">
        <f>SUM(L$3:L398)</f>
        <v>77.69499999999994</v>
      </c>
      <c r="O398" s="11">
        <f>SUM(M$3:M398)</f>
        <v>-48.88000000000001</v>
      </c>
      <c r="P398" s="12">
        <f>N398/-O398</f>
        <v>1.5895049099836318</v>
      </c>
      <c r="Q398" s="12">
        <f t="shared" si="109"/>
        <v>1304.7392069429854</v>
      </c>
      <c r="R398" s="11">
        <v>0</v>
      </c>
      <c r="S398" s="11">
        <f t="shared" si="118"/>
        <v>0</v>
      </c>
      <c r="T398" s="11">
        <f t="shared" si="119"/>
        <v>-0.42</v>
      </c>
      <c r="U398" s="16">
        <v>43571</v>
      </c>
      <c r="V398" s="11">
        <v>290.19</v>
      </c>
      <c r="W398" s="18">
        <f t="shared" si="120"/>
        <v>-12.187979999999998</v>
      </c>
      <c r="X398" s="11">
        <f t="shared" si="121"/>
        <v>-12.25</v>
      </c>
      <c r="Y398" s="18">
        <f t="shared" si="122"/>
        <v>-612.5</v>
      </c>
      <c r="Z398" s="18">
        <f t="shared" si="123"/>
        <v>-6125</v>
      </c>
      <c r="AA398" s="18">
        <f>SUM(Z$2:Z398)</f>
        <v>278375</v>
      </c>
      <c r="AB398" s="18">
        <f t="shared" si="124"/>
        <v>704.746835443038</v>
      </c>
    </row>
    <row r="399" spans="1:28" ht="12.75">
      <c r="A399" s="11">
        <f t="shared" si="110"/>
        <v>0.4</v>
      </c>
      <c r="B399" s="11">
        <f t="shared" si="111"/>
        <v>0.28</v>
      </c>
      <c r="C399" s="11">
        <v>0.02</v>
      </c>
      <c r="D399" s="11">
        <v>0.02</v>
      </c>
      <c r="E399" s="11">
        <f t="shared" si="125"/>
        <v>36.52319508738969</v>
      </c>
      <c r="F399" s="12">
        <f t="shared" si="112"/>
        <v>503.68999999999966</v>
      </c>
      <c r="G399" s="12">
        <f t="shared" si="113"/>
        <v>676.6999999999995</v>
      </c>
      <c r="H399" s="11">
        <v>396</v>
      </c>
      <c r="I399" s="13">
        <f t="shared" si="114"/>
        <v>1</v>
      </c>
      <c r="J399" s="11">
        <f>SUM(I$3:I399)</f>
        <v>243</v>
      </c>
      <c r="K399" s="12">
        <f t="shared" si="115"/>
        <v>61.36363636363637</v>
      </c>
      <c r="L399" s="11">
        <f t="shared" si="116"/>
        <v>0.02</v>
      </c>
      <c r="M399" s="11">
        <f t="shared" si="117"/>
        <v>0</v>
      </c>
      <c r="N399" s="11">
        <f>SUM(L$3:L399)</f>
        <v>77.71499999999993</v>
      </c>
      <c r="O399" s="11">
        <f>SUM(M$3:M399)</f>
        <v>-48.88000000000001</v>
      </c>
      <c r="P399" s="12">
        <f>N399/-O399</f>
        <v>1.589914075286414</v>
      </c>
      <c r="Q399" s="12">
        <f t="shared" si="109"/>
        <v>1881.5512536019346</v>
      </c>
      <c r="R399" s="11">
        <v>0</v>
      </c>
      <c r="S399" s="11">
        <f t="shared" si="118"/>
        <v>0</v>
      </c>
      <c r="T399" s="11">
        <f t="shared" si="119"/>
        <v>0.02</v>
      </c>
      <c r="U399" s="16">
        <v>43578</v>
      </c>
      <c r="V399" s="11">
        <v>292.85</v>
      </c>
      <c r="W399" s="18">
        <f t="shared" si="120"/>
        <v>0.5857</v>
      </c>
      <c r="X399" s="11">
        <f t="shared" si="121"/>
        <v>0.5</v>
      </c>
      <c r="Y399" s="18">
        <f t="shared" si="122"/>
        <v>25</v>
      </c>
      <c r="Z399" s="18">
        <f t="shared" si="123"/>
        <v>250</v>
      </c>
      <c r="AA399" s="18">
        <f>SUM(Z$2:Z399)</f>
        <v>278625</v>
      </c>
      <c r="AB399" s="18">
        <f t="shared" si="124"/>
        <v>703.5984848484849</v>
      </c>
    </row>
    <row r="400" spans="1:28" ht="12.75">
      <c r="A400" s="11">
        <f t="shared" si="110"/>
        <v>2.2</v>
      </c>
      <c r="B400" s="11">
        <f t="shared" si="111"/>
        <v>1.54</v>
      </c>
      <c r="C400" s="11">
        <v>0.11</v>
      </c>
      <c r="D400" s="11">
        <v>0.11</v>
      </c>
      <c r="E400" s="11">
        <f t="shared" si="125"/>
        <v>36.63319508738969</v>
      </c>
      <c r="F400" s="12">
        <f t="shared" si="112"/>
        <v>505.2299999999997</v>
      </c>
      <c r="G400" s="12">
        <f t="shared" si="113"/>
        <v>678.8999999999995</v>
      </c>
      <c r="H400" s="11">
        <v>397</v>
      </c>
      <c r="I400" s="13">
        <f t="shared" si="114"/>
        <v>1</v>
      </c>
      <c r="J400" s="11">
        <f>SUM(I$3:I400)</f>
        <v>244</v>
      </c>
      <c r="K400" s="12">
        <f t="shared" si="115"/>
        <v>61.46095717884131</v>
      </c>
      <c r="L400" s="11">
        <f t="shared" si="116"/>
        <v>0.11</v>
      </c>
      <c r="M400" s="11">
        <f t="shared" si="117"/>
        <v>0</v>
      </c>
      <c r="N400" s="11">
        <f>SUM(L$3:L400)</f>
        <v>77.82499999999993</v>
      </c>
      <c r="O400" s="11">
        <f>SUM(M$3:M400)</f>
        <v>-48.88000000000001</v>
      </c>
      <c r="P400" s="12">
        <f>N400/-O400</f>
        <v>1.5921644844517169</v>
      </c>
      <c r="Q400" s="12">
        <f t="shared" si="109"/>
        <v>1324.8321907299076</v>
      </c>
      <c r="R400" s="11">
        <v>0</v>
      </c>
      <c r="S400" s="11">
        <f t="shared" si="118"/>
        <v>0</v>
      </c>
      <c r="T400" s="11">
        <f t="shared" si="119"/>
        <v>0.11</v>
      </c>
      <c r="U400" s="16">
        <v>43584</v>
      </c>
      <c r="V400" s="11">
        <v>293.79</v>
      </c>
      <c r="W400" s="18">
        <f t="shared" si="120"/>
        <v>3.2316900000000004</v>
      </c>
      <c r="X400" s="11">
        <f t="shared" si="121"/>
        <v>3.25</v>
      </c>
      <c r="Y400" s="18">
        <f t="shared" si="122"/>
        <v>162.5</v>
      </c>
      <c r="Z400" s="18">
        <f t="shared" si="123"/>
        <v>1625</v>
      </c>
      <c r="AA400" s="18">
        <f>SUM(Z$2:Z400)</f>
        <v>280250</v>
      </c>
      <c r="AB400" s="18">
        <f t="shared" si="124"/>
        <v>705.919395465995</v>
      </c>
    </row>
    <row r="401" spans="1:28" ht="12.75">
      <c r="A401" s="11">
        <f t="shared" si="110"/>
        <v>10.600000000000001</v>
      </c>
      <c r="B401" s="11">
        <f t="shared" si="111"/>
        <v>7.42</v>
      </c>
      <c r="C401" s="11">
        <v>0.53</v>
      </c>
      <c r="D401" s="11">
        <v>0.53</v>
      </c>
      <c r="E401" s="11">
        <f t="shared" si="125"/>
        <v>37.16319508738969</v>
      </c>
      <c r="F401" s="12">
        <f t="shared" si="112"/>
        <v>512.6499999999996</v>
      </c>
      <c r="G401" s="12">
        <f t="shared" si="113"/>
        <v>689.4999999999995</v>
      </c>
      <c r="H401" s="11">
        <v>398</v>
      </c>
      <c r="I401" s="13">
        <f t="shared" si="114"/>
        <v>1</v>
      </c>
      <c r="J401" s="11">
        <f>SUM(I$3:I401)</f>
        <v>245</v>
      </c>
      <c r="K401" s="12">
        <f t="shared" si="115"/>
        <v>61.55778894472361</v>
      </c>
      <c r="L401" s="11">
        <f t="shared" si="116"/>
        <v>0.53</v>
      </c>
      <c r="M401" s="11">
        <f t="shared" si="117"/>
        <v>0</v>
      </c>
      <c r="N401" s="11">
        <f>SUM(L$3:L401)</f>
        <v>78.35499999999993</v>
      </c>
      <c r="O401" s="11">
        <f>SUM(M$3:M401)</f>
        <v>-48.88000000000001</v>
      </c>
      <c r="P401" s="12">
        <f>N401/-O401</f>
        <v>1.6030073649754484</v>
      </c>
      <c r="Q401" s="12">
        <f t="shared" si="109"/>
        <v>2021.1623566191981</v>
      </c>
      <c r="R401" s="11">
        <v>1</v>
      </c>
      <c r="S401" s="11">
        <f t="shared" si="118"/>
        <v>0.53</v>
      </c>
      <c r="T401" s="11">
        <f t="shared" si="119"/>
        <v>0</v>
      </c>
      <c r="U401" s="16">
        <v>43587</v>
      </c>
      <c r="V401" s="11">
        <v>291.26</v>
      </c>
      <c r="W401" s="18">
        <f t="shared" si="120"/>
        <v>15.43678</v>
      </c>
      <c r="X401" s="11">
        <f t="shared" si="121"/>
        <v>15.5</v>
      </c>
      <c r="Y401" s="18">
        <f t="shared" si="122"/>
        <v>775</v>
      </c>
      <c r="Z401" s="18">
        <f t="shared" si="123"/>
        <v>7750</v>
      </c>
      <c r="AA401" s="18">
        <f>SUM(Z$2:Z401)</f>
        <v>288000</v>
      </c>
      <c r="AB401" s="18">
        <f t="shared" si="124"/>
        <v>723.6180904522613</v>
      </c>
    </row>
    <row r="402" spans="1:28" ht="12.75">
      <c r="A402" s="11">
        <f t="shared" si="110"/>
        <v>-6.4</v>
      </c>
      <c r="B402" s="11">
        <f t="shared" si="111"/>
        <v>-4.48</v>
      </c>
      <c r="C402" s="11">
        <v>-0.32</v>
      </c>
      <c r="D402" s="11">
        <v>0.05</v>
      </c>
      <c r="E402" s="11">
        <f t="shared" si="125"/>
        <v>37.213195087389686</v>
      </c>
      <c r="F402" s="12">
        <f t="shared" si="112"/>
        <v>508.1699999999996</v>
      </c>
      <c r="G402" s="12">
        <f t="shared" si="113"/>
        <v>683.0999999999996</v>
      </c>
      <c r="H402" s="11">
        <v>399</v>
      </c>
      <c r="I402" s="13">
        <f t="shared" si="114"/>
        <v>0</v>
      </c>
      <c r="J402" s="11">
        <f>SUM(I$3:I402)</f>
        <v>245</v>
      </c>
      <c r="K402" s="12">
        <f t="shared" si="115"/>
        <v>61.40350877192983</v>
      </c>
      <c r="L402" s="11">
        <f t="shared" si="116"/>
        <v>0</v>
      </c>
      <c r="M402" s="11">
        <f t="shared" si="117"/>
        <v>-0.32</v>
      </c>
      <c r="N402" s="11">
        <f>SUM(L$3:L402)</f>
        <v>78.35499999999993</v>
      </c>
      <c r="O402" s="11">
        <f>SUM(M$3:M402)</f>
        <v>-49.20000000000001</v>
      </c>
      <c r="P402" s="12">
        <f>N402/-O402</f>
        <v>1.5925813008130065</v>
      </c>
      <c r="Q402" s="12">
        <f t="shared" si="109"/>
        <v>1265.4797085852078</v>
      </c>
      <c r="R402" s="11">
        <v>1</v>
      </c>
      <c r="S402" s="11">
        <f t="shared" si="118"/>
        <v>-0.32</v>
      </c>
      <c r="T402" s="11">
        <f t="shared" si="119"/>
        <v>0</v>
      </c>
      <c r="U402" s="16">
        <v>43592</v>
      </c>
      <c r="V402" s="11">
        <v>288.03</v>
      </c>
      <c r="W402" s="18">
        <f t="shared" si="120"/>
        <v>-9.216959999999998</v>
      </c>
      <c r="X402" s="11">
        <f t="shared" si="121"/>
        <v>-9.25</v>
      </c>
      <c r="Y402" s="18">
        <f t="shared" si="122"/>
        <v>-462.5</v>
      </c>
      <c r="Z402" s="18">
        <f t="shared" si="123"/>
        <v>-4625</v>
      </c>
      <c r="AA402" s="18">
        <f>SUM(Z$2:Z402)</f>
        <v>283375</v>
      </c>
      <c r="AB402" s="18">
        <f t="shared" si="124"/>
        <v>710.2130325814536</v>
      </c>
    </row>
    <row r="403" spans="1:28" ht="12.75">
      <c r="A403" s="11">
        <f t="shared" si="110"/>
        <v>-9.200000000000001</v>
      </c>
      <c r="B403" s="11">
        <f t="shared" si="111"/>
        <v>-6.44</v>
      </c>
      <c r="C403" s="11">
        <v>-0.46</v>
      </c>
      <c r="D403" s="11">
        <v>-0.46</v>
      </c>
      <c r="E403" s="11">
        <f t="shared" si="125"/>
        <v>36.753195087389685</v>
      </c>
      <c r="F403" s="12">
        <f t="shared" si="112"/>
        <v>501.7299999999996</v>
      </c>
      <c r="G403" s="12">
        <f t="shared" si="113"/>
        <v>673.8999999999995</v>
      </c>
      <c r="H403" s="11">
        <v>400</v>
      </c>
      <c r="I403" s="13">
        <f t="shared" si="114"/>
        <v>0</v>
      </c>
      <c r="J403" s="11">
        <f>SUM(I$3:I403)</f>
        <v>245</v>
      </c>
      <c r="K403" s="12">
        <f t="shared" si="115"/>
        <v>61.25000000000001</v>
      </c>
      <c r="L403" s="11">
        <f t="shared" si="116"/>
        <v>0</v>
      </c>
      <c r="M403" s="11">
        <f t="shared" si="117"/>
        <v>-0.46</v>
      </c>
      <c r="N403" s="11">
        <f>SUM(L$3:L403)</f>
        <v>78.35499999999993</v>
      </c>
      <c r="O403" s="11">
        <f>SUM(M$3:M403)</f>
        <v>-49.66000000000001</v>
      </c>
      <c r="P403" s="12">
        <f>N403/-O403</f>
        <v>1.5778292388240016</v>
      </c>
      <c r="Q403" s="12">
        <f t="shared" si="109"/>
        <v>1890.9995008529218</v>
      </c>
      <c r="R403" s="11">
        <v>1</v>
      </c>
      <c r="S403" s="11">
        <f t="shared" si="118"/>
        <v>-0.46</v>
      </c>
      <c r="T403" s="11">
        <f t="shared" si="119"/>
        <v>0</v>
      </c>
      <c r="U403" s="16">
        <v>43613</v>
      </c>
      <c r="V403" s="11">
        <v>280.19</v>
      </c>
      <c r="W403" s="18">
        <f t="shared" si="120"/>
        <v>-12.888740000000002</v>
      </c>
      <c r="X403" s="11">
        <f t="shared" si="121"/>
        <v>-13</v>
      </c>
      <c r="Y403" s="18">
        <f t="shared" si="122"/>
        <v>-650</v>
      </c>
      <c r="Z403" s="18">
        <f t="shared" si="123"/>
        <v>-6500</v>
      </c>
      <c r="AA403" s="18">
        <f>SUM(Z$2:Z403)</f>
        <v>276875</v>
      </c>
      <c r="AB403" s="18">
        <f t="shared" si="124"/>
        <v>692.1875</v>
      </c>
    </row>
    <row r="404" spans="1:28" ht="12.75">
      <c r="A404" s="11">
        <f t="shared" si="110"/>
        <v>-14</v>
      </c>
      <c r="B404" s="11">
        <f t="shared" si="111"/>
        <v>-9.799999999999999</v>
      </c>
      <c r="C404" s="11">
        <v>-0.7</v>
      </c>
      <c r="D404" s="11">
        <v>-0.59</v>
      </c>
      <c r="E404" s="11">
        <f t="shared" si="125"/>
        <v>36.16319508738968</v>
      </c>
      <c r="F404" s="12">
        <f t="shared" si="112"/>
        <v>491.9299999999996</v>
      </c>
      <c r="G404" s="12">
        <f t="shared" si="113"/>
        <v>659.8999999999995</v>
      </c>
      <c r="H404" s="11">
        <v>401</v>
      </c>
      <c r="I404" s="13">
        <f t="shared" si="114"/>
        <v>0</v>
      </c>
      <c r="J404" s="11">
        <f>SUM(I$3:I404)</f>
        <v>245</v>
      </c>
      <c r="K404" s="12">
        <f t="shared" si="115"/>
        <v>61.09725685785536</v>
      </c>
      <c r="L404" s="11">
        <f t="shared" si="116"/>
        <v>0</v>
      </c>
      <c r="M404" s="11">
        <f t="shared" si="117"/>
        <v>-0.7</v>
      </c>
      <c r="N404" s="11">
        <f>SUM(L$3:L404)</f>
        <v>78.35499999999993</v>
      </c>
      <c r="O404" s="11">
        <f>SUM(M$3:M404)</f>
        <v>-50.360000000000014</v>
      </c>
      <c r="P404" s="12">
        <f>N404/-O404</f>
        <v>1.5558975377283542</v>
      </c>
      <c r="Q404" s="12">
        <f t="shared" si="109"/>
        <v>1141.4626971438574</v>
      </c>
      <c r="R404" s="11">
        <v>0</v>
      </c>
      <c r="S404" s="11">
        <f t="shared" si="118"/>
        <v>0</v>
      </c>
      <c r="T404" s="11">
        <f t="shared" si="119"/>
        <v>-0.7</v>
      </c>
      <c r="U404" s="16">
        <v>43623</v>
      </c>
      <c r="V404" s="11">
        <v>287.68</v>
      </c>
      <c r="W404" s="18">
        <f t="shared" si="120"/>
        <v>-20.1376</v>
      </c>
      <c r="X404" s="11">
        <f t="shared" si="121"/>
        <v>-20.25</v>
      </c>
      <c r="Y404" s="18">
        <f t="shared" si="122"/>
        <v>-1012.5</v>
      </c>
      <c r="Z404" s="18">
        <f t="shared" si="123"/>
        <v>-10125</v>
      </c>
      <c r="AA404" s="18">
        <f>SUM(Z$2:Z404)</f>
        <v>266750</v>
      </c>
      <c r="AB404" s="18">
        <f t="shared" si="124"/>
        <v>665.2119700748129</v>
      </c>
    </row>
    <row r="405" spans="1:28" ht="12.75">
      <c r="A405" s="11">
        <f t="shared" si="110"/>
        <v>-12.8</v>
      </c>
      <c r="B405" s="11">
        <f t="shared" si="111"/>
        <v>-8.96</v>
      </c>
      <c r="C405" s="11">
        <v>-0.64</v>
      </c>
      <c r="D405" s="11">
        <v>-0.6000000000000001</v>
      </c>
      <c r="E405" s="11">
        <f t="shared" si="125"/>
        <v>35.56319508738968</v>
      </c>
      <c r="F405" s="12">
        <f t="shared" si="112"/>
        <v>482.96999999999963</v>
      </c>
      <c r="G405" s="12">
        <f t="shared" si="113"/>
        <v>647.0999999999996</v>
      </c>
      <c r="H405" s="11">
        <v>402</v>
      </c>
      <c r="I405" s="13">
        <f t="shared" si="114"/>
        <v>0</v>
      </c>
      <c r="J405" s="11">
        <f>SUM(I$3:I405)</f>
        <v>245</v>
      </c>
      <c r="K405" s="12">
        <f t="shared" si="115"/>
        <v>60.94527363184079</v>
      </c>
      <c r="L405" s="11">
        <f t="shared" si="116"/>
        <v>0</v>
      </c>
      <c r="M405" s="11">
        <f t="shared" si="117"/>
        <v>-0.64</v>
      </c>
      <c r="N405" s="11">
        <f>SUM(L$3:L405)</f>
        <v>78.35499999999993</v>
      </c>
      <c r="O405" s="11">
        <f>SUM(M$3:M405)</f>
        <v>-51.000000000000014</v>
      </c>
      <c r="P405" s="12">
        <f>N405/-O405</f>
        <v>1.536372549019606</v>
      </c>
      <c r="Q405" s="12">
        <f t="shared" si="109"/>
        <v>1721.5659455764999</v>
      </c>
      <c r="R405" s="11">
        <v>0</v>
      </c>
      <c r="S405" s="11">
        <f t="shared" si="118"/>
        <v>0</v>
      </c>
      <c r="T405" s="11">
        <f t="shared" si="119"/>
        <v>-0.64</v>
      </c>
      <c r="U405" s="16">
        <v>43626</v>
      </c>
      <c r="V405" s="11">
        <v>288.94</v>
      </c>
      <c r="W405" s="18">
        <f t="shared" si="120"/>
        <v>-18.492160000000002</v>
      </c>
      <c r="X405" s="11">
        <f t="shared" si="121"/>
        <v>-18.5</v>
      </c>
      <c r="Y405" s="18">
        <f t="shared" si="122"/>
        <v>-925</v>
      </c>
      <c r="Z405" s="18">
        <f t="shared" si="123"/>
        <v>-9250</v>
      </c>
      <c r="AA405" s="18">
        <f>SUM(Z$2:Z405)</f>
        <v>257500</v>
      </c>
      <c r="AB405" s="18">
        <f t="shared" si="124"/>
        <v>640.5472636815921</v>
      </c>
    </row>
    <row r="406" spans="1:28" ht="12.75">
      <c r="A406" s="11">
        <f t="shared" si="110"/>
        <v>3.8</v>
      </c>
      <c r="B406" s="11">
        <f t="shared" si="111"/>
        <v>2.66</v>
      </c>
      <c r="C406" s="11">
        <v>0.19</v>
      </c>
      <c r="D406" s="11">
        <v>0.58</v>
      </c>
      <c r="E406" s="11">
        <f t="shared" si="125"/>
        <v>36.14319508738968</v>
      </c>
      <c r="F406" s="12">
        <f t="shared" si="112"/>
        <v>485.62999999999965</v>
      </c>
      <c r="G406" s="12">
        <f t="shared" si="113"/>
        <v>650.8999999999995</v>
      </c>
      <c r="H406" s="11">
        <v>403</v>
      </c>
      <c r="I406" s="13">
        <f t="shared" si="114"/>
        <v>1</v>
      </c>
      <c r="J406" s="11">
        <f>SUM(I$3:I406)</f>
        <v>246</v>
      </c>
      <c r="K406" s="12">
        <f t="shared" si="115"/>
        <v>61.04218362282878</v>
      </c>
      <c r="L406" s="11">
        <f t="shared" si="116"/>
        <v>0.19</v>
      </c>
      <c r="M406" s="11">
        <f t="shared" si="117"/>
        <v>0</v>
      </c>
      <c r="N406" s="11">
        <f>SUM(L$3:L406)</f>
        <v>78.54499999999993</v>
      </c>
      <c r="O406" s="11">
        <f>SUM(M$3:M406)</f>
        <v>-51.000000000000014</v>
      </c>
      <c r="P406" s="12">
        <f>N406/-O406</f>
        <v>1.5400980392156844</v>
      </c>
      <c r="Q406" s="12">
        <f t="shared" si="109"/>
        <v>1171.825604887884</v>
      </c>
      <c r="R406" s="11">
        <v>0</v>
      </c>
      <c r="S406" s="11">
        <f t="shared" si="118"/>
        <v>0</v>
      </c>
      <c r="T406" s="11">
        <f t="shared" si="119"/>
        <v>0.19</v>
      </c>
      <c r="U406" s="16">
        <v>43636</v>
      </c>
      <c r="V406" s="11">
        <v>295.84</v>
      </c>
      <c r="W406" s="18">
        <f t="shared" si="120"/>
        <v>5.62096</v>
      </c>
      <c r="X406" s="11">
        <f t="shared" si="121"/>
        <v>5.5</v>
      </c>
      <c r="Y406" s="18">
        <f t="shared" si="122"/>
        <v>275</v>
      </c>
      <c r="Z406" s="18">
        <f t="shared" si="123"/>
        <v>2750</v>
      </c>
      <c r="AA406" s="18">
        <f>SUM(Z$2:Z406)</f>
        <v>260250</v>
      </c>
      <c r="AB406" s="18">
        <f t="shared" si="124"/>
        <v>645.7816377171216</v>
      </c>
    </row>
    <row r="407" spans="1:28" ht="12.75">
      <c r="A407" s="11">
        <f t="shared" si="110"/>
        <v>18.6</v>
      </c>
      <c r="B407" s="11">
        <f t="shared" si="111"/>
        <v>13.020000000000001</v>
      </c>
      <c r="C407" s="11">
        <v>0.93</v>
      </c>
      <c r="D407" s="11">
        <v>1.22</v>
      </c>
      <c r="E407" s="11">
        <f t="shared" si="125"/>
        <v>37.36319508738968</v>
      </c>
      <c r="F407" s="12">
        <f t="shared" si="112"/>
        <v>498.64999999999964</v>
      </c>
      <c r="G407" s="12">
        <f t="shared" si="113"/>
        <v>669.4999999999995</v>
      </c>
      <c r="H407" s="11">
        <v>404</v>
      </c>
      <c r="I407" s="13">
        <f t="shared" si="114"/>
        <v>1</v>
      </c>
      <c r="J407" s="11">
        <f>SUM(I$3:I407)</f>
        <v>247</v>
      </c>
      <c r="K407" s="12">
        <f t="shared" si="115"/>
        <v>61.13861386138614</v>
      </c>
      <c r="L407" s="11">
        <f t="shared" si="116"/>
        <v>0.93</v>
      </c>
      <c r="M407" s="11">
        <f t="shared" si="117"/>
        <v>0</v>
      </c>
      <c r="N407" s="11">
        <f>SUM(L$3:L407)</f>
        <v>79.47499999999994</v>
      </c>
      <c r="O407" s="11">
        <f>SUM(M$3:M407)</f>
        <v>-51.000000000000014</v>
      </c>
      <c r="P407" s="12">
        <f>N407/-O407</f>
        <v>1.5583333333333316</v>
      </c>
      <c r="Q407" s="12">
        <f t="shared" si="109"/>
        <v>1945.7138316905603</v>
      </c>
      <c r="R407" s="11">
        <v>1</v>
      </c>
      <c r="S407" s="11">
        <f t="shared" si="118"/>
        <v>0.93</v>
      </c>
      <c r="T407" s="11">
        <f t="shared" si="119"/>
        <v>0</v>
      </c>
      <c r="U407" s="16">
        <v>43644</v>
      </c>
      <c r="V407" s="11">
        <v>293.08</v>
      </c>
      <c r="W407" s="18">
        <f t="shared" si="120"/>
        <v>27.256439999999998</v>
      </c>
      <c r="X407" s="11">
        <f t="shared" si="121"/>
        <v>27.25</v>
      </c>
      <c r="Y407" s="18">
        <f t="shared" si="122"/>
        <v>1362.5</v>
      </c>
      <c r="Z407" s="18">
        <f t="shared" si="123"/>
        <v>13625</v>
      </c>
      <c r="AA407" s="18">
        <f>SUM(Z$2:Z407)</f>
        <v>273875</v>
      </c>
      <c r="AB407" s="18">
        <f t="shared" si="124"/>
        <v>677.9084158415842</v>
      </c>
    </row>
    <row r="408" spans="1:28" ht="12.75">
      <c r="A408" s="11">
        <f t="shared" si="110"/>
        <v>8</v>
      </c>
      <c r="B408" s="11">
        <f t="shared" si="111"/>
        <v>5.6000000000000005</v>
      </c>
      <c r="C408" s="11">
        <v>0.4</v>
      </c>
      <c r="D408" s="11">
        <v>0.38</v>
      </c>
      <c r="E408" s="11">
        <f t="shared" si="125"/>
        <v>37.74319508738968</v>
      </c>
      <c r="F408" s="12">
        <f t="shared" si="112"/>
        <v>504.24999999999966</v>
      </c>
      <c r="G408" s="12">
        <f t="shared" si="113"/>
        <v>677.4999999999995</v>
      </c>
      <c r="H408" s="11">
        <v>405</v>
      </c>
      <c r="I408" s="13">
        <f t="shared" si="114"/>
        <v>1</v>
      </c>
      <c r="J408" s="11">
        <f>SUM(I$3:I408)</f>
        <v>248</v>
      </c>
      <c r="K408" s="12">
        <f t="shared" si="115"/>
        <v>61.23456790123457</v>
      </c>
      <c r="L408" s="11">
        <f t="shared" si="116"/>
        <v>0.4</v>
      </c>
      <c r="M408" s="11">
        <f t="shared" si="117"/>
        <v>0</v>
      </c>
      <c r="N408" s="11">
        <f>SUM(L$3:L408)</f>
        <v>79.87499999999994</v>
      </c>
      <c r="O408" s="11">
        <f>SUM(M$3:M408)</f>
        <v>-51.000000000000014</v>
      </c>
      <c r="P408" s="12">
        <f>N408/-O408</f>
        <v>1.5661764705882337</v>
      </c>
      <c r="Q408" s="12">
        <f t="shared" si="109"/>
        <v>1237.4478387616057</v>
      </c>
      <c r="R408" s="11">
        <v>1</v>
      </c>
      <c r="S408" s="11">
        <f t="shared" si="118"/>
        <v>0.4</v>
      </c>
      <c r="T408" s="11">
        <f t="shared" si="119"/>
        <v>0</v>
      </c>
      <c r="U408" s="16">
        <v>43655</v>
      </c>
      <c r="V408" s="11">
        <v>297.26</v>
      </c>
      <c r="W408" s="18">
        <f t="shared" si="120"/>
        <v>11.8904</v>
      </c>
      <c r="X408" s="11">
        <f t="shared" si="121"/>
        <v>12</v>
      </c>
      <c r="Y408" s="18">
        <f t="shared" si="122"/>
        <v>600</v>
      </c>
      <c r="Z408" s="18">
        <f t="shared" si="123"/>
        <v>6000</v>
      </c>
      <c r="AA408" s="18">
        <f>SUM(Z$2:Z408)</f>
        <v>279875</v>
      </c>
      <c r="AB408" s="18">
        <f t="shared" si="124"/>
        <v>691.0493827160494</v>
      </c>
    </row>
    <row r="409" spans="1:28" ht="12.75">
      <c r="A409" s="11">
        <f t="shared" si="110"/>
        <v>-4.8</v>
      </c>
      <c r="B409" s="11">
        <f t="shared" si="111"/>
        <v>-3.36</v>
      </c>
      <c r="C409" s="11">
        <v>-0.24</v>
      </c>
      <c r="D409" s="11">
        <v>-0.24</v>
      </c>
      <c r="E409" s="11">
        <f t="shared" si="125"/>
        <v>37.50319508738968</v>
      </c>
      <c r="F409" s="12">
        <f t="shared" si="112"/>
        <v>500.88999999999965</v>
      </c>
      <c r="G409" s="12">
        <f t="shared" si="113"/>
        <v>672.6999999999996</v>
      </c>
      <c r="H409" s="11">
        <v>406</v>
      </c>
      <c r="I409" s="13">
        <f t="shared" si="114"/>
        <v>0</v>
      </c>
      <c r="J409" s="11">
        <f>SUM(I$3:I409)</f>
        <v>248</v>
      </c>
      <c r="K409" s="12">
        <f t="shared" si="115"/>
        <v>61.083743842364534</v>
      </c>
      <c r="L409" s="11">
        <f t="shared" si="116"/>
        <v>0</v>
      </c>
      <c r="M409" s="11">
        <f t="shared" si="117"/>
        <v>-0.24</v>
      </c>
      <c r="N409" s="11">
        <f>SUM(L$3:L409)</f>
        <v>79.87499999999994</v>
      </c>
      <c r="O409" s="11">
        <f>SUM(M$3:M409)</f>
        <v>-51.240000000000016</v>
      </c>
      <c r="P409" s="12">
        <f>N409/-O409</f>
        <v>1.5588407494145182</v>
      </c>
      <c r="Q409" s="12">
        <f t="shared" si="109"/>
        <v>1880.3378469457575</v>
      </c>
      <c r="R409" s="11">
        <v>0</v>
      </c>
      <c r="S409" s="11">
        <f t="shared" si="118"/>
        <v>0</v>
      </c>
      <c r="T409" s="11">
        <f t="shared" si="119"/>
        <v>-0.24</v>
      </c>
      <c r="U409" s="16">
        <v>43656</v>
      </c>
      <c r="V409" s="11">
        <v>298.61</v>
      </c>
      <c r="W409" s="18">
        <f t="shared" si="120"/>
        <v>-7.16664</v>
      </c>
      <c r="X409" s="11">
        <f t="shared" si="121"/>
        <v>-7.25</v>
      </c>
      <c r="Y409" s="18">
        <f t="shared" si="122"/>
        <v>-362.5</v>
      </c>
      <c r="Z409" s="18">
        <f t="shared" si="123"/>
        <v>-3625</v>
      </c>
      <c r="AA409" s="18">
        <f>SUM(Z$2:Z409)</f>
        <v>276250</v>
      </c>
      <c r="AB409" s="18">
        <f t="shared" si="124"/>
        <v>680.4187192118227</v>
      </c>
    </row>
    <row r="410" spans="1:28" ht="12.75">
      <c r="A410" s="11">
        <f t="shared" si="110"/>
        <v>-3</v>
      </c>
      <c r="B410" s="11">
        <f t="shared" si="111"/>
        <v>-2.1</v>
      </c>
      <c r="C410" s="11">
        <v>-0.15</v>
      </c>
      <c r="D410" s="11">
        <v>-0.15</v>
      </c>
      <c r="E410" s="11">
        <f t="shared" si="125"/>
        <v>37.35319508738968</v>
      </c>
      <c r="F410" s="12">
        <f t="shared" si="112"/>
        <v>498.7899999999996</v>
      </c>
      <c r="G410" s="12">
        <f t="shared" si="113"/>
        <v>669.6999999999996</v>
      </c>
      <c r="H410" s="11">
        <v>407</v>
      </c>
      <c r="I410" s="13">
        <f t="shared" si="114"/>
        <v>0</v>
      </c>
      <c r="J410" s="11">
        <f>SUM(I$3:I410)</f>
        <v>248</v>
      </c>
      <c r="K410" s="12">
        <f t="shared" si="115"/>
        <v>60.93366093366094</v>
      </c>
      <c r="L410" s="11">
        <f t="shared" si="116"/>
        <v>0</v>
      </c>
      <c r="M410" s="11">
        <f t="shared" si="117"/>
        <v>-0.15</v>
      </c>
      <c r="N410" s="11">
        <f>SUM(L$3:L410)</f>
        <v>79.87499999999994</v>
      </c>
      <c r="O410" s="11">
        <f>SUM(M$3:M410)</f>
        <v>-51.390000000000015</v>
      </c>
      <c r="P410" s="12">
        <f>N410/-O410</f>
        <v>1.5542907180385273</v>
      </c>
      <c r="Q410" s="12">
        <f t="shared" si="109"/>
        <v>1211.461434147612</v>
      </c>
      <c r="R410" s="11">
        <v>0</v>
      </c>
      <c r="S410" s="11">
        <f t="shared" si="118"/>
        <v>0</v>
      </c>
      <c r="T410" s="11">
        <f t="shared" si="119"/>
        <v>-0.15</v>
      </c>
      <c r="U410" s="16">
        <v>43658</v>
      </c>
      <c r="V410" s="11">
        <v>300.67</v>
      </c>
      <c r="W410" s="18">
        <f t="shared" si="120"/>
        <v>-4.510050000000001</v>
      </c>
      <c r="X410" s="11">
        <f t="shared" si="121"/>
        <v>-4.5</v>
      </c>
      <c r="Y410" s="18">
        <f t="shared" si="122"/>
        <v>-225</v>
      </c>
      <c r="Z410" s="18">
        <f t="shared" si="123"/>
        <v>-2250</v>
      </c>
      <c r="AA410" s="18">
        <f>SUM(Z$2:Z410)</f>
        <v>274000</v>
      </c>
      <c r="AB410" s="18">
        <f t="shared" si="124"/>
        <v>673.2186732186732</v>
      </c>
    </row>
    <row r="411" spans="1:28" ht="12.75">
      <c r="A411" s="11">
        <f t="shared" si="110"/>
        <v>-0.6</v>
      </c>
      <c r="B411" s="11">
        <f t="shared" si="111"/>
        <v>-0.42</v>
      </c>
      <c r="C411" s="11">
        <v>-0.03</v>
      </c>
      <c r="D411" s="11">
        <v>0.04</v>
      </c>
      <c r="E411" s="11">
        <f t="shared" si="125"/>
        <v>37.39319508738968</v>
      </c>
      <c r="F411" s="12">
        <f t="shared" si="112"/>
        <v>498.3699999999996</v>
      </c>
      <c r="G411" s="12">
        <f t="shared" si="113"/>
        <v>669.0999999999996</v>
      </c>
      <c r="H411" s="11">
        <v>408</v>
      </c>
      <c r="I411" s="13">
        <f t="shared" si="114"/>
        <v>0</v>
      </c>
      <c r="J411" s="11">
        <f>SUM(I$3:I411)</f>
        <v>248</v>
      </c>
      <c r="K411" s="12">
        <f t="shared" si="115"/>
        <v>60.78431372549019</v>
      </c>
      <c r="L411" s="11">
        <f t="shared" si="116"/>
        <v>0</v>
      </c>
      <c r="M411" s="11">
        <f t="shared" si="117"/>
        <v>-0.03</v>
      </c>
      <c r="N411" s="11">
        <f>SUM(L$3:L411)</f>
        <v>79.87499999999994</v>
      </c>
      <c r="O411" s="11">
        <f>SUM(M$3:M411)</f>
        <v>-51.420000000000016</v>
      </c>
      <c r="P411" s="12">
        <f>N411/-O411</f>
        <v>1.5533838973162177</v>
      </c>
      <c r="Q411" s="12">
        <f t="shared" si="109"/>
        <v>1872.4404279885853</v>
      </c>
      <c r="R411" s="11">
        <v>0</v>
      </c>
      <c r="S411" s="11">
        <f t="shared" si="118"/>
        <v>0</v>
      </c>
      <c r="T411" s="11">
        <f t="shared" si="119"/>
        <v>-0.03</v>
      </c>
      <c r="U411" s="16">
        <v>43661</v>
      </c>
      <c r="V411" s="11">
        <v>300.76</v>
      </c>
      <c r="W411" s="18">
        <f t="shared" si="120"/>
        <v>-0.9022800000000001</v>
      </c>
      <c r="X411" s="11">
        <f t="shared" si="121"/>
        <v>-1</v>
      </c>
      <c r="Y411" s="18">
        <f t="shared" si="122"/>
        <v>-50</v>
      </c>
      <c r="Z411" s="18">
        <f t="shared" si="123"/>
        <v>-500</v>
      </c>
      <c r="AA411" s="18">
        <f>SUM(Z$2:Z411)</f>
        <v>273500</v>
      </c>
      <c r="AB411" s="18">
        <f t="shared" si="124"/>
        <v>670.343137254902</v>
      </c>
    </row>
    <row r="412" spans="1:28" ht="12.75">
      <c r="A412" s="11">
        <f t="shared" si="110"/>
        <v>3.8</v>
      </c>
      <c r="B412" s="11">
        <f t="shared" si="111"/>
        <v>2.66</v>
      </c>
      <c r="C412" s="11">
        <v>0.19</v>
      </c>
      <c r="D412" s="11">
        <v>0.19</v>
      </c>
      <c r="E412" s="11">
        <f t="shared" si="125"/>
        <v>37.583195087389676</v>
      </c>
      <c r="F412" s="12">
        <f t="shared" si="112"/>
        <v>501.02999999999963</v>
      </c>
      <c r="G412" s="12">
        <f t="shared" si="113"/>
        <v>672.8999999999995</v>
      </c>
      <c r="H412" s="11">
        <v>409</v>
      </c>
      <c r="I412" s="13">
        <f t="shared" si="114"/>
        <v>1</v>
      </c>
      <c r="J412" s="11">
        <f>SUM(I$3:I412)</f>
        <v>249</v>
      </c>
      <c r="K412" s="12">
        <f t="shared" si="115"/>
        <v>60.880195599022</v>
      </c>
      <c r="L412" s="11">
        <f t="shared" si="116"/>
        <v>0.19</v>
      </c>
      <c r="M412" s="11">
        <f t="shared" si="117"/>
        <v>0</v>
      </c>
      <c r="N412" s="11">
        <f>SUM(L$3:L412)</f>
        <v>80.06499999999994</v>
      </c>
      <c r="O412" s="11">
        <f>SUM(M$3:M412)</f>
        <v>-51.420000000000016</v>
      </c>
      <c r="P412" s="12">
        <f>N412/-O412</f>
        <v>1.5570789576040436</v>
      </c>
      <c r="Q412" s="12">
        <f>Q410*(1+14*C412/100)</f>
        <v>1243.6863082959385</v>
      </c>
      <c r="R412" s="11">
        <v>0</v>
      </c>
      <c r="S412" s="11">
        <f t="shared" si="118"/>
        <v>0</v>
      </c>
      <c r="T412" s="11">
        <f t="shared" si="119"/>
        <v>0.19</v>
      </c>
      <c r="U412" s="16">
        <v>43696</v>
      </c>
      <c r="V412" s="11">
        <v>292.32</v>
      </c>
      <c r="W412" s="18">
        <f t="shared" si="120"/>
        <v>5.55408</v>
      </c>
      <c r="X412" s="11">
        <f t="shared" si="121"/>
        <v>5.5</v>
      </c>
      <c r="Y412" s="18">
        <f t="shared" si="122"/>
        <v>275</v>
      </c>
      <c r="Z412" s="18">
        <f t="shared" si="123"/>
        <v>2750</v>
      </c>
      <c r="AA412" s="18">
        <f>SUM(Z$2:Z412)</f>
        <v>276250</v>
      </c>
      <c r="AB412" s="18">
        <f t="shared" si="124"/>
        <v>675.4278728606357</v>
      </c>
    </row>
    <row r="413" spans="1:28" ht="12.75">
      <c r="A413" s="11">
        <f t="shared" si="110"/>
        <v>18.6</v>
      </c>
      <c r="B413" s="11">
        <f t="shared" si="111"/>
        <v>13.020000000000001</v>
      </c>
      <c r="C413" s="11">
        <v>0.93</v>
      </c>
      <c r="D413" s="11">
        <v>0.82</v>
      </c>
      <c r="E413" s="11">
        <f t="shared" si="125"/>
        <v>38.403195087389676</v>
      </c>
      <c r="F413" s="12">
        <f t="shared" si="112"/>
        <v>514.0499999999996</v>
      </c>
      <c r="G413" s="12">
        <f t="shared" si="113"/>
        <v>691.4999999999995</v>
      </c>
      <c r="H413" s="11">
        <v>410</v>
      </c>
      <c r="I413" s="13">
        <f t="shared" si="114"/>
        <v>1</v>
      </c>
      <c r="J413" s="11">
        <f>SUM(I$3:I413)</f>
        <v>250</v>
      </c>
      <c r="K413" s="12">
        <f t="shared" si="115"/>
        <v>60.97560975609756</v>
      </c>
      <c r="L413" s="11">
        <f t="shared" si="116"/>
        <v>0.93</v>
      </c>
      <c r="M413" s="11">
        <f t="shared" si="117"/>
        <v>0</v>
      </c>
      <c r="N413" s="11">
        <f>SUM(L$3:L413)</f>
        <v>80.99499999999995</v>
      </c>
      <c r="O413" s="11">
        <f>SUM(M$3:M413)</f>
        <v>-51.420000000000016</v>
      </c>
      <c r="P413" s="12">
        <f>N413/-O413</f>
        <v>1.5751653053286643</v>
      </c>
      <c r="Q413" s="12">
        <f>Q411*(1+14*C413/100)</f>
        <v>2116.2321717126993</v>
      </c>
      <c r="R413" s="11">
        <v>1</v>
      </c>
      <c r="S413" s="11">
        <f t="shared" si="118"/>
        <v>0.93</v>
      </c>
      <c r="T413" s="11">
        <f t="shared" si="119"/>
        <v>0</v>
      </c>
      <c r="U413" s="16">
        <v>43711</v>
      </c>
      <c r="V413" s="11">
        <v>290.77</v>
      </c>
      <c r="W413" s="18">
        <f t="shared" si="120"/>
        <v>27.041609999999995</v>
      </c>
      <c r="X413" s="11">
        <f t="shared" si="121"/>
        <v>27</v>
      </c>
      <c r="Y413" s="18">
        <f t="shared" si="122"/>
        <v>1350</v>
      </c>
      <c r="Z413" s="18">
        <f t="shared" si="123"/>
        <v>13500</v>
      </c>
      <c r="AA413" s="18">
        <f>SUM(Z$2:Z413)</f>
        <v>289750</v>
      </c>
      <c r="AB413" s="18">
        <f t="shared" si="124"/>
        <v>706.7073170731708</v>
      </c>
    </row>
    <row r="414" spans="1:28" ht="12.75">
      <c r="A414" s="11">
        <f t="shared" si="110"/>
        <v>-2.2</v>
      </c>
      <c r="B414" s="11">
        <f t="shared" si="111"/>
        <v>-1.54</v>
      </c>
      <c r="C414" s="11">
        <v>-0.11</v>
      </c>
      <c r="D414" s="11">
        <v>-0.06</v>
      </c>
      <c r="E414" s="11">
        <f t="shared" si="125"/>
        <v>38.343195087389674</v>
      </c>
      <c r="F414" s="12">
        <f t="shared" si="112"/>
        <v>512.5099999999996</v>
      </c>
      <c r="G414" s="12">
        <f t="shared" si="113"/>
        <v>689.2999999999995</v>
      </c>
      <c r="H414" s="11">
        <v>411</v>
      </c>
      <c r="I414" s="13">
        <f t="shared" si="114"/>
        <v>0</v>
      </c>
      <c r="J414" s="11">
        <f>SUM(I$3:I414)</f>
        <v>250</v>
      </c>
      <c r="K414" s="12">
        <f t="shared" si="115"/>
        <v>60.82725060827251</v>
      </c>
      <c r="L414" s="11">
        <f t="shared" si="116"/>
        <v>0</v>
      </c>
      <c r="M414" s="11">
        <f t="shared" si="117"/>
        <v>-0.11</v>
      </c>
      <c r="N414" s="11">
        <f>SUM(L$3:L414)</f>
        <v>80.99499999999995</v>
      </c>
      <c r="O414" s="11">
        <f>SUM(M$3:M414)</f>
        <v>-51.530000000000015</v>
      </c>
      <c r="P414" s="12">
        <f>N414/-O414</f>
        <v>1.5718028333009881</v>
      </c>
      <c r="Q414" s="12">
        <f>Q412*(1+14*C414/100)</f>
        <v>1224.533539148181</v>
      </c>
      <c r="R414" s="11">
        <v>1</v>
      </c>
      <c r="S414" s="11">
        <f t="shared" si="118"/>
        <v>-0.11</v>
      </c>
      <c r="T414" s="11">
        <f t="shared" si="119"/>
        <v>0</v>
      </c>
      <c r="U414" s="16">
        <v>43724</v>
      </c>
      <c r="V414" s="11">
        <v>300.16</v>
      </c>
      <c r="W414" s="18">
        <f t="shared" si="120"/>
        <v>-3.3017600000000003</v>
      </c>
      <c r="X414" s="11">
        <f t="shared" si="121"/>
        <v>-3.25</v>
      </c>
      <c r="Y414" s="18">
        <f t="shared" si="122"/>
        <v>-162.5</v>
      </c>
      <c r="Z414" s="18">
        <f t="shared" si="123"/>
        <v>-1625</v>
      </c>
      <c r="AA414" s="18">
        <f>SUM(Z$2:Z414)</f>
        <v>288125</v>
      </c>
      <c r="AB414" s="18">
        <f t="shared" si="124"/>
        <v>701.0340632603406</v>
      </c>
    </row>
    <row r="415" spans="1:28" ht="12.75">
      <c r="A415" s="11">
        <f t="shared" si="110"/>
        <v>-4.2</v>
      </c>
      <c r="B415" s="11">
        <f t="shared" si="111"/>
        <v>-2.94</v>
      </c>
      <c r="C415" s="11">
        <v>-0.21</v>
      </c>
      <c r="D415" s="11">
        <v>-0.23</v>
      </c>
      <c r="E415" s="11">
        <f t="shared" si="125"/>
        <v>38.11319508738968</v>
      </c>
      <c r="F415" s="12">
        <f t="shared" si="112"/>
        <v>509.56999999999965</v>
      </c>
      <c r="G415" s="12">
        <f t="shared" si="113"/>
        <v>685.0999999999995</v>
      </c>
      <c r="H415" s="11">
        <v>412</v>
      </c>
      <c r="I415" s="13">
        <f t="shared" si="114"/>
        <v>0</v>
      </c>
      <c r="J415" s="11">
        <f>SUM(I$3:I415)</f>
        <v>250</v>
      </c>
      <c r="K415" s="12">
        <f t="shared" si="115"/>
        <v>60.679611650485434</v>
      </c>
      <c r="L415" s="11">
        <f t="shared" si="116"/>
        <v>0</v>
      </c>
      <c r="M415" s="11">
        <f t="shared" si="117"/>
        <v>-0.21</v>
      </c>
      <c r="N415" s="11">
        <f>SUM(L$3:L415)</f>
        <v>80.99499999999995</v>
      </c>
      <c r="O415" s="11">
        <f>SUM(M$3:M415)</f>
        <v>-51.740000000000016</v>
      </c>
      <c r="P415" s="12">
        <f>N415/-O415</f>
        <v>1.565423270197138</v>
      </c>
      <c r="Q415" s="12">
        <f>Q413*(1+14*C415/100)</f>
        <v>2054.014945864346</v>
      </c>
      <c r="R415" s="11">
        <v>1</v>
      </c>
      <c r="S415" s="11">
        <f t="shared" si="118"/>
        <v>-0.21</v>
      </c>
      <c r="T415" s="11">
        <f t="shared" si="119"/>
        <v>0</v>
      </c>
      <c r="U415" s="16">
        <v>43728</v>
      </c>
      <c r="V415" s="11">
        <v>298.12</v>
      </c>
      <c r="W415" s="18">
        <f t="shared" si="120"/>
        <v>-6.260519999999999</v>
      </c>
      <c r="X415" s="11">
        <f t="shared" si="121"/>
        <v>-6.25</v>
      </c>
      <c r="Y415" s="18">
        <f t="shared" si="122"/>
        <v>-312.5</v>
      </c>
      <c r="Z415" s="18">
        <f t="shared" si="123"/>
        <v>-3125</v>
      </c>
      <c r="AA415" s="18">
        <f>SUM(Z$2:Z415)</f>
        <v>285000</v>
      </c>
      <c r="AB415" s="18">
        <f t="shared" si="124"/>
        <v>691.747572815534</v>
      </c>
    </row>
    <row r="416" spans="1:28" ht="12.75">
      <c r="A416" s="11">
        <f t="shared" si="110"/>
        <v>19</v>
      </c>
      <c r="B416" s="11">
        <f t="shared" si="111"/>
        <v>13.299999999999999</v>
      </c>
      <c r="C416" s="11">
        <v>0.95</v>
      </c>
      <c r="D416" s="11">
        <v>0.76</v>
      </c>
      <c r="E416" s="11">
        <f t="shared" si="125"/>
        <v>38.873195087389675</v>
      </c>
      <c r="F416" s="12">
        <f t="shared" si="112"/>
        <v>522.8699999999997</v>
      </c>
      <c r="G416" s="12">
        <f t="shared" si="113"/>
        <v>704.0999999999995</v>
      </c>
      <c r="H416" s="11">
        <v>413</v>
      </c>
      <c r="I416" s="13">
        <f t="shared" si="114"/>
        <v>1</v>
      </c>
      <c r="J416" s="11">
        <f>SUM(I$3:I416)</f>
        <v>251</v>
      </c>
      <c r="K416" s="12">
        <f t="shared" si="115"/>
        <v>60.77481840193705</v>
      </c>
      <c r="L416" s="11">
        <f t="shared" si="116"/>
        <v>0.95</v>
      </c>
      <c r="M416" s="11">
        <f t="shared" si="117"/>
        <v>0</v>
      </c>
      <c r="N416" s="11">
        <f>SUM(L$3:L416)</f>
        <v>81.94499999999995</v>
      </c>
      <c r="O416" s="11">
        <f>SUM(M$3:M416)</f>
        <v>-51.740000000000016</v>
      </c>
      <c r="P416" s="12">
        <f>N416/-O416</f>
        <v>1.5837843061461137</v>
      </c>
      <c r="Q416" s="12">
        <f>Q414*(1+14*C416/100)</f>
        <v>1387.396499854889</v>
      </c>
      <c r="R416" s="11">
        <v>1</v>
      </c>
      <c r="S416" s="11">
        <f t="shared" si="118"/>
        <v>0.95</v>
      </c>
      <c r="T416" s="11">
        <f t="shared" si="119"/>
        <v>0</v>
      </c>
      <c r="U416" s="16">
        <v>43746</v>
      </c>
      <c r="V416" s="11">
        <v>288.54</v>
      </c>
      <c r="W416" s="18">
        <f t="shared" si="120"/>
        <v>27.4113</v>
      </c>
      <c r="X416" s="11">
        <f t="shared" si="121"/>
        <v>27.5</v>
      </c>
      <c r="Y416" s="18">
        <f t="shared" si="122"/>
        <v>1375</v>
      </c>
      <c r="Z416" s="18">
        <f t="shared" si="123"/>
        <v>13750</v>
      </c>
      <c r="AA416" s="18">
        <f>SUM(Z$2:Z416)</f>
        <v>298750</v>
      </c>
      <c r="AB416" s="18">
        <f t="shared" si="124"/>
        <v>723.3656174334141</v>
      </c>
    </row>
    <row r="417" spans="1:28" ht="12.75">
      <c r="A417" s="11">
        <f t="shared" si="110"/>
        <v>8</v>
      </c>
      <c r="B417" s="11">
        <f t="shared" si="111"/>
        <v>5.6000000000000005</v>
      </c>
      <c r="C417" s="11">
        <v>0.4</v>
      </c>
      <c r="D417" s="11">
        <v>0.47</v>
      </c>
      <c r="E417" s="11">
        <f t="shared" si="125"/>
        <v>39.343195087389674</v>
      </c>
      <c r="F417" s="12">
        <f t="shared" si="112"/>
        <v>528.4699999999997</v>
      </c>
      <c r="G417" s="12">
        <f t="shared" si="113"/>
        <v>712.0999999999995</v>
      </c>
      <c r="H417" s="11">
        <v>414</v>
      </c>
      <c r="I417" s="13">
        <f t="shared" si="114"/>
        <v>1</v>
      </c>
      <c r="J417" s="11">
        <f>SUM(I$3:I417)</f>
        <v>252</v>
      </c>
      <c r="K417" s="12">
        <f t="shared" si="115"/>
        <v>60.86956521739131</v>
      </c>
      <c r="L417" s="11">
        <f t="shared" si="116"/>
        <v>0.4</v>
      </c>
      <c r="M417" s="11">
        <f t="shared" si="117"/>
        <v>0</v>
      </c>
      <c r="N417" s="11">
        <f>SUM(L$3:L417)</f>
        <v>82.34499999999996</v>
      </c>
      <c r="O417" s="11">
        <f>SUM(M$3:M417)</f>
        <v>-51.740000000000016</v>
      </c>
      <c r="P417" s="12">
        <f>N417/-O417</f>
        <v>1.5915152686509457</v>
      </c>
      <c r="Q417" s="12">
        <f>Q415*(1+14*C417/100)</f>
        <v>2169.0397828327496</v>
      </c>
      <c r="R417" s="11">
        <v>1</v>
      </c>
      <c r="S417" s="11">
        <f t="shared" si="118"/>
        <v>0.4</v>
      </c>
      <c r="T417" s="11">
        <f t="shared" si="119"/>
        <v>0</v>
      </c>
      <c r="U417" s="16">
        <v>43775</v>
      </c>
      <c r="V417" s="11">
        <v>307.14</v>
      </c>
      <c r="W417" s="18">
        <f t="shared" si="120"/>
        <v>12.285599999999999</v>
      </c>
      <c r="X417" s="11">
        <f t="shared" si="121"/>
        <v>12.25</v>
      </c>
      <c r="Y417" s="18">
        <f t="shared" si="122"/>
        <v>612.5</v>
      </c>
      <c r="Z417" s="18">
        <f t="shared" si="123"/>
        <v>6125</v>
      </c>
      <c r="AA417" s="18">
        <f>SUM(Z$2:Z417)</f>
        <v>304875</v>
      </c>
      <c r="AB417" s="18">
        <f t="shared" si="124"/>
        <v>736.4130434782609</v>
      </c>
    </row>
    <row r="418" spans="1:28" ht="12.75">
      <c r="A418" s="11">
        <f t="shared" si="110"/>
        <v>2.8000000000000003</v>
      </c>
      <c r="B418" s="11">
        <f t="shared" si="111"/>
        <v>1.9600000000000002</v>
      </c>
      <c r="C418" s="11">
        <v>0.14</v>
      </c>
      <c r="D418" s="11">
        <v>0.13</v>
      </c>
      <c r="E418" s="11">
        <f t="shared" si="125"/>
        <v>39.473195087389676</v>
      </c>
      <c r="F418" s="12">
        <f t="shared" si="112"/>
        <v>530.4299999999997</v>
      </c>
      <c r="G418" s="12">
        <f t="shared" si="113"/>
        <v>714.8999999999994</v>
      </c>
      <c r="H418" s="11">
        <v>415</v>
      </c>
      <c r="I418" s="13">
        <f t="shared" si="114"/>
        <v>1</v>
      </c>
      <c r="J418" s="11">
        <f>SUM(I$3:I418)</f>
        <v>253</v>
      </c>
      <c r="K418" s="12">
        <f t="shared" si="115"/>
        <v>60.96385542168675</v>
      </c>
      <c r="L418" s="11">
        <f t="shared" si="116"/>
        <v>0.14</v>
      </c>
      <c r="M418" s="11">
        <f t="shared" si="117"/>
        <v>0</v>
      </c>
      <c r="N418" s="11">
        <f>SUM(L$3:L418)</f>
        <v>82.48499999999996</v>
      </c>
      <c r="O418" s="11">
        <f>SUM(M$3:M418)</f>
        <v>-51.740000000000016</v>
      </c>
      <c r="P418" s="12">
        <f>N418/-O418</f>
        <v>1.594221105527637</v>
      </c>
      <c r="Q418" s="12">
        <f>Q416*(1+14*C418/100)</f>
        <v>1414.5894712520449</v>
      </c>
      <c r="R418" s="11">
        <v>0</v>
      </c>
      <c r="S418" s="11">
        <f t="shared" si="118"/>
        <v>0</v>
      </c>
      <c r="T418" s="11">
        <f t="shared" si="119"/>
        <v>0.14</v>
      </c>
      <c r="U418" s="16">
        <v>43776</v>
      </c>
      <c r="V418" s="11">
        <v>308.24</v>
      </c>
      <c r="W418" s="18">
        <f t="shared" si="120"/>
        <v>4.315360000000001</v>
      </c>
      <c r="X418" s="11">
        <f t="shared" si="121"/>
        <v>4.25</v>
      </c>
      <c r="Y418" s="18">
        <f t="shared" si="122"/>
        <v>212.5</v>
      </c>
      <c r="Z418" s="18">
        <f t="shared" si="123"/>
        <v>2125</v>
      </c>
      <c r="AA418" s="18">
        <f>SUM(Z$2:Z418)</f>
        <v>307000</v>
      </c>
      <c r="AB418" s="18">
        <f t="shared" si="124"/>
        <v>739.7590361445783</v>
      </c>
    </row>
    <row r="419" spans="1:28" ht="12.75">
      <c r="A419" s="11">
        <f t="shared" si="110"/>
        <v>7.199999999999999</v>
      </c>
      <c r="B419" s="11">
        <f t="shared" si="111"/>
        <v>5.04</v>
      </c>
      <c r="C419" s="11">
        <v>0.36</v>
      </c>
      <c r="D419" s="11">
        <v>0.35</v>
      </c>
      <c r="E419" s="11">
        <f t="shared" si="125"/>
        <v>39.82319508738968</v>
      </c>
      <c r="F419" s="12">
        <f t="shared" si="112"/>
        <v>535.4699999999997</v>
      </c>
      <c r="G419" s="12">
        <f t="shared" si="113"/>
        <v>722.0999999999995</v>
      </c>
      <c r="H419" s="11">
        <v>416</v>
      </c>
      <c r="I419" s="13">
        <f t="shared" si="114"/>
        <v>1</v>
      </c>
      <c r="J419" s="11">
        <f>SUM(I$3:I419)</f>
        <v>254</v>
      </c>
      <c r="K419" s="12">
        <f t="shared" si="115"/>
        <v>61.057692307692314</v>
      </c>
      <c r="L419" s="11">
        <f t="shared" si="116"/>
        <v>0.36</v>
      </c>
      <c r="M419" s="11">
        <f t="shared" si="117"/>
        <v>0</v>
      </c>
      <c r="N419" s="11">
        <f>SUM(L$3:L419)</f>
        <v>82.84499999999996</v>
      </c>
      <c r="O419" s="11">
        <f>SUM(M$3:M419)</f>
        <v>-51.740000000000016</v>
      </c>
      <c r="P419" s="12">
        <f>N419/-O419</f>
        <v>1.6011789717819855</v>
      </c>
      <c r="Q419" s="12">
        <f>Q417*(1+14*C419/100)</f>
        <v>2278.35938788752</v>
      </c>
      <c r="R419" s="11">
        <v>0</v>
      </c>
      <c r="S419" s="11">
        <f t="shared" si="118"/>
        <v>0</v>
      </c>
      <c r="T419" s="11">
        <f t="shared" si="119"/>
        <v>0.36</v>
      </c>
      <c r="U419" s="16">
        <v>43781</v>
      </c>
      <c r="V419" s="11">
        <v>309</v>
      </c>
      <c r="W419" s="18">
        <f t="shared" si="120"/>
        <v>11.123999999999999</v>
      </c>
      <c r="X419" s="11">
        <f t="shared" si="121"/>
        <v>11</v>
      </c>
      <c r="Y419" s="18">
        <f t="shared" si="122"/>
        <v>550</v>
      </c>
      <c r="Z419" s="18">
        <f t="shared" si="123"/>
        <v>5500</v>
      </c>
      <c r="AA419" s="18">
        <f>SUM(Z$2:Z419)</f>
        <v>312500</v>
      </c>
      <c r="AB419" s="18">
        <f t="shared" si="124"/>
        <v>751.2019230769231</v>
      </c>
    </row>
    <row r="421" ht="12.75">
      <c r="V421" s="11">
        <v>309</v>
      </c>
    </row>
    <row r="422" ht="12.75">
      <c r="V422" s="11">
        <v>307.91</v>
      </c>
    </row>
    <row r="423" ht="12.75">
      <c r="V423" s="11">
        <f>(V422-V421)/V421*100</f>
        <v>-0.3527508090614806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7">
      <selection activeCell="A35" sqref="A3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D33" sqref="D3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D33" sqref="D3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4">
      <selection activeCell="P38" sqref="P38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08" zoomScaleNormal="108" zoomScalePageLayoutView="0" workbookViewId="0" topLeftCell="A1">
      <selection activeCell="K21" sqref="K21"/>
    </sheetView>
  </sheetViews>
  <sheetFormatPr defaultColWidth="11.57421875" defaultRowHeight="12.75"/>
  <cols>
    <col min="1" max="1" width="6.57421875" style="4" customWidth="1"/>
    <col min="2" max="2" width="20.00390625" style="4" customWidth="1"/>
    <col min="3" max="3" width="12.8515625" style="4" customWidth="1"/>
    <col min="4" max="4" width="7.8515625" style="4" customWidth="1"/>
    <col min="5" max="5" width="26.140625" style="4" customWidth="1"/>
    <col min="6" max="6" width="35.28125" style="4" customWidth="1"/>
    <col min="7" max="7" width="11.57421875" style="4" customWidth="1"/>
    <col min="8" max="8" width="13.7109375" style="4" customWidth="1"/>
    <col min="9" max="11" width="11.57421875" style="4" customWidth="1"/>
  </cols>
  <sheetData>
    <row r="1" spans="1:11" ht="12.75">
      <c r="A1" s="4" t="s">
        <v>62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H1" s="20" t="s">
        <v>68</v>
      </c>
      <c r="I1" s="20" t="s">
        <v>69</v>
      </c>
      <c r="J1" s="20" t="s">
        <v>70</v>
      </c>
      <c r="K1" s="20" t="s">
        <v>71</v>
      </c>
    </row>
    <row r="2" spans="8:11" ht="12.75">
      <c r="H2" s="21">
        <v>2012</v>
      </c>
      <c r="I2" s="6">
        <f aca="true" t="shared" si="0" ref="I2:I9">K2/10</f>
        <v>3500</v>
      </c>
      <c r="J2" s="6">
        <f aca="true" t="shared" si="1" ref="J2:J9">K2/10*3</f>
        <v>10500</v>
      </c>
      <c r="K2" s="6">
        <v>35000</v>
      </c>
    </row>
    <row r="3" spans="1:11" ht="12.75">
      <c r="A3" s="4">
        <v>2012</v>
      </c>
      <c r="B3" s="2">
        <f aca="true" t="shared" si="2" ref="B3:B10">C3/D3</f>
        <v>1206.896551724138</v>
      </c>
      <c r="C3" s="2">
        <v>35000</v>
      </c>
      <c r="D3" s="4">
        <v>29</v>
      </c>
      <c r="E3" s="5">
        <v>2.87</v>
      </c>
      <c r="F3" s="4">
        <v>4.94</v>
      </c>
      <c r="H3" s="21">
        <v>2013</v>
      </c>
      <c r="I3" s="6">
        <f t="shared" si="0"/>
        <v>5525</v>
      </c>
      <c r="J3" s="6">
        <f t="shared" si="1"/>
        <v>16575</v>
      </c>
      <c r="K3" s="6">
        <v>55250</v>
      </c>
    </row>
    <row r="4" spans="1:11" ht="12.75">
      <c r="A4" s="4">
        <v>2013</v>
      </c>
      <c r="B4" s="2">
        <f t="shared" si="2"/>
        <v>558.0808080808081</v>
      </c>
      <c r="C4" s="2">
        <v>55250</v>
      </c>
      <c r="D4" s="4">
        <v>99</v>
      </c>
      <c r="E4" s="5">
        <v>8.8</v>
      </c>
      <c r="F4" s="4">
        <v>7.23</v>
      </c>
      <c r="H4" s="21">
        <v>2014</v>
      </c>
      <c r="I4" s="6">
        <f t="shared" si="0"/>
        <v>5850</v>
      </c>
      <c r="J4" s="6">
        <f t="shared" si="1"/>
        <v>17550</v>
      </c>
      <c r="K4" s="6">
        <v>58500</v>
      </c>
    </row>
    <row r="5" spans="1:11" ht="12.75">
      <c r="A5" s="4">
        <v>2014</v>
      </c>
      <c r="B5" s="2">
        <f t="shared" si="2"/>
        <v>860.2941176470588</v>
      </c>
      <c r="C5" s="2">
        <v>58500</v>
      </c>
      <c r="D5" s="4">
        <v>68</v>
      </c>
      <c r="E5" s="5">
        <v>10.31</v>
      </c>
      <c r="F5" s="4">
        <v>5.36</v>
      </c>
      <c r="H5" s="21">
        <v>2015</v>
      </c>
      <c r="I5" s="6">
        <f t="shared" si="0"/>
        <v>-487.5</v>
      </c>
      <c r="J5" s="6">
        <f t="shared" si="1"/>
        <v>-1462.5</v>
      </c>
      <c r="K5" s="6">
        <v>-4875</v>
      </c>
    </row>
    <row r="6" spans="1:11" ht="12.75">
      <c r="A6" s="4">
        <v>2015</v>
      </c>
      <c r="B6" s="2">
        <f t="shared" si="2"/>
        <v>-71.69117647058823</v>
      </c>
      <c r="C6" s="2">
        <v>-4875</v>
      </c>
      <c r="D6" s="4">
        <v>68</v>
      </c>
      <c r="E6" s="5">
        <v>5.76</v>
      </c>
      <c r="F6" s="4">
        <v>4.03</v>
      </c>
      <c r="H6" s="21">
        <v>2016</v>
      </c>
      <c r="I6" s="6">
        <f t="shared" si="0"/>
        <v>2325</v>
      </c>
      <c r="J6" s="6">
        <f t="shared" si="1"/>
        <v>6975</v>
      </c>
      <c r="K6" s="6">
        <v>23250</v>
      </c>
    </row>
    <row r="7" spans="1:11" ht="12.75">
      <c r="A7" s="4">
        <v>2016</v>
      </c>
      <c r="B7" s="2">
        <f t="shared" si="2"/>
        <v>596.1538461538462</v>
      </c>
      <c r="C7" s="2">
        <v>23250</v>
      </c>
      <c r="D7" s="4">
        <v>39</v>
      </c>
      <c r="E7" s="5">
        <v>-3.03</v>
      </c>
      <c r="F7" s="4">
        <v>4.32</v>
      </c>
      <c r="H7" s="21">
        <v>2017</v>
      </c>
      <c r="I7" s="6">
        <f t="shared" si="0"/>
        <v>4000</v>
      </c>
      <c r="J7" s="6">
        <f t="shared" si="1"/>
        <v>12000</v>
      </c>
      <c r="K7" s="6">
        <v>40000</v>
      </c>
    </row>
    <row r="8" spans="1:11" ht="12.75">
      <c r="A8" s="4">
        <v>2017</v>
      </c>
      <c r="B8" s="2">
        <f t="shared" si="2"/>
        <v>1176.4705882352941</v>
      </c>
      <c r="C8" s="2">
        <v>40000</v>
      </c>
      <c r="D8" s="4">
        <v>34</v>
      </c>
      <c r="E8" s="4">
        <v>8.86</v>
      </c>
      <c r="F8" s="4">
        <v>3.67</v>
      </c>
      <c r="H8" s="21">
        <v>2018</v>
      </c>
      <c r="I8" s="6">
        <f t="shared" si="0"/>
        <v>5000</v>
      </c>
      <c r="J8" s="6">
        <f t="shared" si="1"/>
        <v>15000</v>
      </c>
      <c r="K8" s="6">
        <v>50000</v>
      </c>
    </row>
    <row r="9" spans="1:11" ht="12.75">
      <c r="A9" s="4">
        <v>2018</v>
      </c>
      <c r="B9" s="2">
        <f t="shared" si="2"/>
        <v>1470.5882352941176</v>
      </c>
      <c r="C9" s="2">
        <v>50000</v>
      </c>
      <c r="D9" s="4">
        <v>34</v>
      </c>
      <c r="E9" s="4">
        <v>8.05</v>
      </c>
      <c r="F9" s="4">
        <v>5.48</v>
      </c>
      <c r="H9" s="21">
        <v>2019</v>
      </c>
      <c r="I9" s="6">
        <f t="shared" si="0"/>
        <v>5012.5</v>
      </c>
      <c r="J9" s="6">
        <f t="shared" si="1"/>
        <v>15037.5</v>
      </c>
      <c r="K9" s="6">
        <v>50125</v>
      </c>
    </row>
    <row r="10" spans="1:11" ht="12.75">
      <c r="A10" s="4">
        <v>2019</v>
      </c>
      <c r="B10" s="2">
        <f t="shared" si="2"/>
        <v>1319.078947368421</v>
      </c>
      <c r="C10" s="2">
        <v>50125</v>
      </c>
      <c r="D10" s="4">
        <v>38</v>
      </c>
      <c r="E10" s="4">
        <v>11.31</v>
      </c>
      <c r="F10" s="4">
        <v>4.71</v>
      </c>
      <c r="H10" s="21"/>
      <c r="I10" s="6"/>
      <c r="J10" s="6"/>
      <c r="K10" s="6"/>
    </row>
    <row r="11" spans="3:11" ht="12.75">
      <c r="C11" s="2"/>
      <c r="H11" s="21" t="s">
        <v>72</v>
      </c>
      <c r="I11" s="6">
        <f>SUM(I2:I9)</f>
        <v>30725</v>
      </c>
      <c r="J11" s="6">
        <f>SUM(J2:J9)</f>
        <v>92175</v>
      </c>
      <c r="K11" s="6">
        <f>SUM(K2:K9)</f>
        <v>307250</v>
      </c>
    </row>
    <row r="12" spans="3:11" ht="12.75">
      <c r="C12" s="2"/>
      <c r="H12" s="21"/>
      <c r="I12" s="6"/>
      <c r="J12" s="6"/>
      <c r="K12" s="6"/>
    </row>
    <row r="13" spans="3:11" ht="12.75">
      <c r="C13" s="2"/>
      <c r="H13" s="21" t="s">
        <v>73</v>
      </c>
      <c r="I13" s="22">
        <v>415</v>
      </c>
      <c r="J13" s="22">
        <v>415</v>
      </c>
      <c r="K13" s="22">
        <v>415</v>
      </c>
    </row>
    <row r="14" spans="3:11" ht="12.75">
      <c r="C14" s="2"/>
      <c r="H14" s="21"/>
      <c r="I14" s="6"/>
      <c r="J14" s="6"/>
      <c r="K14" s="6"/>
    </row>
    <row r="15" spans="3:11" ht="12.75">
      <c r="C15" s="2"/>
      <c r="H15" s="21"/>
      <c r="I15" s="23"/>
      <c r="J15" s="23"/>
      <c r="K15" s="23"/>
    </row>
    <row r="16" spans="3:11" ht="12.75">
      <c r="C16" s="2"/>
      <c r="H16" s="21"/>
      <c r="I16" s="24"/>
      <c r="J16" s="24"/>
      <c r="K16" s="24"/>
    </row>
    <row r="17" spans="3:11" ht="12.75">
      <c r="C17" s="2"/>
      <c r="H17" s="21"/>
      <c r="I17" s="6"/>
      <c r="J17" s="6"/>
      <c r="K17" s="6"/>
    </row>
    <row r="18" spans="3:11" ht="12.75">
      <c r="C18" s="2"/>
      <c r="H18" s="21"/>
      <c r="I18" s="23"/>
      <c r="J18" s="23"/>
      <c r="K18" s="23"/>
    </row>
    <row r="19" spans="3:11" ht="12.75">
      <c r="C19" s="2"/>
      <c r="H19" s="21"/>
      <c r="I19" s="21"/>
      <c r="J19" s="21"/>
      <c r="K19" s="21"/>
    </row>
    <row r="20" spans="3:11" ht="12.75">
      <c r="C20" s="2"/>
      <c r="H20" s="20"/>
      <c r="I20" s="25"/>
      <c r="J20" s="25"/>
      <c r="K20" s="25"/>
    </row>
    <row r="21" ht="12.75">
      <c r="C21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Monti</dc:creator>
  <cp:keywords/>
  <dc:description/>
  <cp:lastModifiedBy>Maurizio Monti</cp:lastModifiedBy>
  <dcterms:created xsi:type="dcterms:W3CDTF">2019-11-13T16:45:10Z</dcterms:created>
  <dcterms:modified xsi:type="dcterms:W3CDTF">2019-11-13T16:45:17Z</dcterms:modified>
  <cp:category/>
  <cp:version/>
  <cp:contentType/>
  <cp:contentStatus/>
</cp:coreProperties>
</file>